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grifp\Desktop\"/>
    </mc:Choice>
  </mc:AlternateContent>
  <xr:revisionPtr revIDLastSave="0" documentId="13_ncr:1_{D8244E7E-6AF4-480B-BD61-BBDA493EEDE9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Rekapitulácia stavby" sheetId="1" r:id="rId1"/>
    <sheet name="02 - Bleskozvod a uzemnenie" sheetId="2" r:id="rId2"/>
    <sheet name="01 -  Stavebné úpravy a z..." sheetId="3" r:id="rId3"/>
  </sheets>
  <definedNames>
    <definedName name="_xlnm._FilterDatabase" localSheetId="2" hidden="1">'01 -  Stavebné úpravy a z...'!$C$135:$K$305</definedName>
    <definedName name="_xlnm._FilterDatabase" localSheetId="1" hidden="1">'02 - Bleskozvod a uzemnenie'!$C$119:$K$189</definedName>
    <definedName name="_xlnm.Print_Titles" localSheetId="2">'01 -  Stavebné úpravy a z...'!$135:$135</definedName>
    <definedName name="_xlnm.Print_Titles" localSheetId="1">'02 - Bleskozvod a uzemnenie'!$119:$119</definedName>
    <definedName name="_xlnm.Print_Titles" localSheetId="0">'Rekapitulácia stavby'!$92:$92</definedName>
    <definedName name="_xlnm.Print_Area" localSheetId="2">'01 -  Stavebné úpravy a z...'!$C$4:$J$76,'01 -  Stavebné úpravy a z...'!$C$123:$J$305</definedName>
    <definedName name="_xlnm.Print_Area" localSheetId="1">'02 - Bleskozvod a uzemnenie'!$C$4:$J$76,'02 - Bleskozvod a uzemnenie'!$C$107:$J$189</definedName>
    <definedName name="_xlnm.Print_Area" localSheetId="0">'Rekapitulácia stavby'!$D$4:$AO$76,'Rekapitulácia stavby'!$C$82:$AQ$97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3" l="1"/>
  <c r="J36" i="3"/>
  <c r="AY96" i="1" s="1"/>
  <c r="J35" i="3"/>
  <c r="AX96" i="1" s="1"/>
  <c r="BI305" i="3"/>
  <c r="BH305" i="3"/>
  <c r="BG305" i="3"/>
  <c r="BE305" i="3"/>
  <c r="T305" i="3"/>
  <c r="R305" i="3"/>
  <c r="P305" i="3"/>
  <c r="BI304" i="3"/>
  <c r="BH304" i="3"/>
  <c r="BG304" i="3"/>
  <c r="BE304" i="3"/>
  <c r="T304" i="3"/>
  <c r="R304" i="3"/>
  <c r="P304" i="3"/>
  <c r="BI303" i="3"/>
  <c r="BH303" i="3"/>
  <c r="BG303" i="3"/>
  <c r="BE303" i="3"/>
  <c r="T303" i="3"/>
  <c r="R303" i="3"/>
  <c r="P303" i="3"/>
  <c r="BI301" i="3"/>
  <c r="BH301" i="3"/>
  <c r="BG301" i="3"/>
  <c r="BE301" i="3"/>
  <c r="T301" i="3"/>
  <c r="R301" i="3"/>
  <c r="P301" i="3"/>
  <c r="BI300" i="3"/>
  <c r="BH300" i="3"/>
  <c r="BG300" i="3"/>
  <c r="BE300" i="3"/>
  <c r="T300" i="3"/>
  <c r="R300" i="3"/>
  <c r="P300" i="3"/>
  <c r="BI299" i="3"/>
  <c r="BH299" i="3"/>
  <c r="BG299" i="3"/>
  <c r="BE299" i="3"/>
  <c r="T299" i="3"/>
  <c r="R299" i="3"/>
  <c r="P299" i="3"/>
  <c r="BI298" i="3"/>
  <c r="BH298" i="3"/>
  <c r="BG298" i="3"/>
  <c r="BE298" i="3"/>
  <c r="T298" i="3"/>
  <c r="R298" i="3"/>
  <c r="P298" i="3"/>
  <c r="BI297" i="3"/>
  <c r="BH297" i="3"/>
  <c r="BG297" i="3"/>
  <c r="BE297" i="3"/>
  <c r="T297" i="3"/>
  <c r="R297" i="3"/>
  <c r="P297" i="3"/>
  <c r="BI296" i="3"/>
  <c r="BH296" i="3"/>
  <c r="BG296" i="3"/>
  <c r="BE296" i="3"/>
  <c r="T296" i="3"/>
  <c r="R296" i="3"/>
  <c r="P296" i="3"/>
  <c r="BI294" i="3"/>
  <c r="BH294" i="3"/>
  <c r="BG294" i="3"/>
  <c r="BE294" i="3"/>
  <c r="T294" i="3"/>
  <c r="R294" i="3"/>
  <c r="P294" i="3"/>
  <c r="BI293" i="3"/>
  <c r="BH293" i="3"/>
  <c r="BG293" i="3"/>
  <c r="BE293" i="3"/>
  <c r="T293" i="3"/>
  <c r="R293" i="3"/>
  <c r="P293" i="3"/>
  <c r="BI292" i="3"/>
  <c r="BH292" i="3"/>
  <c r="BG292" i="3"/>
  <c r="BE292" i="3"/>
  <c r="T292" i="3"/>
  <c r="R292" i="3"/>
  <c r="P292" i="3"/>
  <c r="BI291" i="3"/>
  <c r="BH291" i="3"/>
  <c r="BG291" i="3"/>
  <c r="BE291" i="3"/>
  <c r="T291" i="3"/>
  <c r="R291" i="3"/>
  <c r="P291" i="3"/>
  <c r="BI290" i="3"/>
  <c r="BH290" i="3"/>
  <c r="BG290" i="3"/>
  <c r="BE290" i="3"/>
  <c r="T290" i="3"/>
  <c r="R290" i="3"/>
  <c r="P290" i="3"/>
  <c r="BI289" i="3"/>
  <c r="BH289" i="3"/>
  <c r="BG289" i="3"/>
  <c r="BE289" i="3"/>
  <c r="T289" i="3"/>
  <c r="R289" i="3"/>
  <c r="P289" i="3"/>
  <c r="BI288" i="3"/>
  <c r="BH288" i="3"/>
  <c r="BG288" i="3"/>
  <c r="BE288" i="3"/>
  <c r="T288" i="3"/>
  <c r="R288" i="3"/>
  <c r="P288" i="3"/>
  <c r="BI287" i="3"/>
  <c r="BH287" i="3"/>
  <c r="BG287" i="3"/>
  <c r="BE287" i="3"/>
  <c r="T287" i="3"/>
  <c r="R287" i="3"/>
  <c r="P287" i="3"/>
  <c r="BI285" i="3"/>
  <c r="BH285" i="3"/>
  <c r="BG285" i="3"/>
  <c r="BE285" i="3"/>
  <c r="T285" i="3"/>
  <c r="R285" i="3"/>
  <c r="P285" i="3"/>
  <c r="BI284" i="3"/>
  <c r="BH284" i="3"/>
  <c r="BG284" i="3"/>
  <c r="BE284" i="3"/>
  <c r="T284" i="3"/>
  <c r="R284" i="3"/>
  <c r="P284" i="3"/>
  <c r="BI283" i="3"/>
  <c r="BH283" i="3"/>
  <c r="BG283" i="3"/>
  <c r="BE283" i="3"/>
  <c r="T283" i="3"/>
  <c r="R283" i="3"/>
  <c r="P283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80" i="3"/>
  <c r="BH280" i="3"/>
  <c r="BG280" i="3"/>
  <c r="BE280" i="3"/>
  <c r="T280" i="3"/>
  <c r="R280" i="3"/>
  <c r="P280" i="3"/>
  <c r="BI279" i="3"/>
  <c r="BH279" i="3"/>
  <c r="BG279" i="3"/>
  <c r="BE279" i="3"/>
  <c r="T279" i="3"/>
  <c r="R279" i="3"/>
  <c r="P279" i="3"/>
  <c r="BI277" i="3"/>
  <c r="BH277" i="3"/>
  <c r="BG277" i="3"/>
  <c r="BE277" i="3"/>
  <c r="T277" i="3"/>
  <c r="R277" i="3"/>
  <c r="P277" i="3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4" i="3"/>
  <c r="BH274" i="3"/>
  <c r="BG274" i="3"/>
  <c r="BE274" i="3"/>
  <c r="T274" i="3"/>
  <c r="R274" i="3"/>
  <c r="P274" i="3"/>
  <c r="BI273" i="3"/>
  <c r="BH273" i="3"/>
  <c r="BG273" i="3"/>
  <c r="BE273" i="3"/>
  <c r="T273" i="3"/>
  <c r="R273" i="3"/>
  <c r="P273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R271" i="3"/>
  <c r="P271" i="3"/>
  <c r="BI269" i="3"/>
  <c r="BH269" i="3"/>
  <c r="BG269" i="3"/>
  <c r="BE269" i="3"/>
  <c r="T269" i="3"/>
  <c r="R269" i="3"/>
  <c r="P269" i="3"/>
  <c r="BI268" i="3"/>
  <c r="BH268" i="3"/>
  <c r="BG268" i="3"/>
  <c r="BE268" i="3"/>
  <c r="T268" i="3"/>
  <c r="R268" i="3"/>
  <c r="P268" i="3"/>
  <c r="BI266" i="3"/>
  <c r="BH266" i="3"/>
  <c r="BG266" i="3"/>
  <c r="BE266" i="3"/>
  <c r="T266" i="3"/>
  <c r="R266" i="3"/>
  <c r="P266" i="3"/>
  <c r="BI265" i="3"/>
  <c r="BH265" i="3"/>
  <c r="BG265" i="3"/>
  <c r="BE265" i="3"/>
  <c r="T265" i="3"/>
  <c r="R265" i="3"/>
  <c r="P265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7" i="3"/>
  <c r="BH257" i="3"/>
  <c r="BG257" i="3"/>
  <c r="BE257" i="3"/>
  <c r="T257" i="3"/>
  <c r="R257" i="3"/>
  <c r="P257" i="3"/>
  <c r="BI256" i="3"/>
  <c r="BH256" i="3"/>
  <c r="BG256" i="3"/>
  <c r="BE256" i="3"/>
  <c r="T256" i="3"/>
  <c r="R256" i="3"/>
  <c r="P256" i="3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19" i="3"/>
  <c r="BH219" i="3"/>
  <c r="BG219" i="3"/>
  <c r="BE219" i="3"/>
  <c r="T219" i="3"/>
  <c r="T218" i="3" s="1"/>
  <c r="R219" i="3"/>
  <c r="R218" i="3" s="1"/>
  <c r="P219" i="3"/>
  <c r="P218" i="3" s="1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0" i="3"/>
  <c r="BH150" i="3"/>
  <c r="BG150" i="3"/>
  <c r="BE150" i="3"/>
  <c r="T150" i="3"/>
  <c r="T149" i="3" s="1"/>
  <c r="R150" i="3"/>
  <c r="R149" i="3" s="1"/>
  <c r="P150" i="3"/>
  <c r="P149" i="3" s="1"/>
  <c r="BI148" i="3"/>
  <c r="BH148" i="3"/>
  <c r="BG148" i="3"/>
  <c r="BE148" i="3"/>
  <c r="T148" i="3"/>
  <c r="T147" i="3"/>
  <c r="R148" i="3"/>
  <c r="R147" i="3" s="1"/>
  <c r="P148" i="3"/>
  <c r="P147" i="3" s="1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J132" i="3"/>
  <c r="F132" i="3"/>
  <c r="F130" i="3"/>
  <c r="E128" i="3"/>
  <c r="J91" i="3"/>
  <c r="F91" i="3"/>
  <c r="F89" i="3"/>
  <c r="E87" i="3"/>
  <c r="J24" i="3"/>
  <c r="E24" i="3"/>
  <c r="J133" i="3" s="1"/>
  <c r="J23" i="3"/>
  <c r="J18" i="3"/>
  <c r="E18" i="3"/>
  <c r="F92" i="3"/>
  <c r="J17" i="3"/>
  <c r="J12" i="3"/>
  <c r="J89" i="3" s="1"/>
  <c r="E7" i="3"/>
  <c r="E85" i="3" s="1"/>
  <c r="J37" i="2"/>
  <c r="J36" i="2"/>
  <c r="AY95" i="1" s="1"/>
  <c r="J35" i="2"/>
  <c r="AX95" i="1" s="1"/>
  <c r="BI189" i="2"/>
  <c r="BH189" i="2"/>
  <c r="BG189" i="2"/>
  <c r="BE189" i="2"/>
  <c r="T189" i="2"/>
  <c r="T188" i="2"/>
  <c r="R189" i="2"/>
  <c r="R188" i="2" s="1"/>
  <c r="P189" i="2"/>
  <c r="P188" i="2" s="1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F114" i="2"/>
  <c r="E112" i="2"/>
  <c r="F89" i="2"/>
  <c r="E87" i="2"/>
  <c r="J24" i="2"/>
  <c r="E24" i="2"/>
  <c r="J117" i="2" s="1"/>
  <c r="J23" i="2"/>
  <c r="J21" i="2"/>
  <c r="E21" i="2"/>
  <c r="J91" i="2" s="1"/>
  <c r="J20" i="2"/>
  <c r="J18" i="2"/>
  <c r="E18" i="2"/>
  <c r="F92" i="2" s="1"/>
  <c r="J17" i="2"/>
  <c r="J15" i="2"/>
  <c r="E15" i="2"/>
  <c r="F116" i="2" s="1"/>
  <c r="J14" i="2"/>
  <c r="J89" i="2"/>
  <c r="E7" i="2"/>
  <c r="E110" i="2"/>
  <c r="L90" i="1"/>
  <c r="AM90" i="1"/>
  <c r="AM89" i="1"/>
  <c r="L89" i="1"/>
  <c r="AM87" i="1"/>
  <c r="L87" i="1"/>
  <c r="L85" i="1"/>
  <c r="L84" i="1"/>
  <c r="BK301" i="3"/>
  <c r="J300" i="3"/>
  <c r="J293" i="3"/>
  <c r="J285" i="3"/>
  <c r="BK280" i="3"/>
  <c r="J276" i="3"/>
  <c r="J275" i="3"/>
  <c r="BK269" i="3"/>
  <c r="J268" i="3"/>
  <c r="J265" i="3"/>
  <c r="BK262" i="3"/>
  <c r="BK261" i="3"/>
  <c r="BK257" i="3"/>
  <c r="J244" i="3"/>
  <c r="BK240" i="3"/>
  <c r="BK236" i="3"/>
  <c r="BK217" i="3"/>
  <c r="BK216" i="3"/>
  <c r="BK211" i="3"/>
  <c r="J210" i="3"/>
  <c r="BK209" i="3"/>
  <c r="BK205" i="3"/>
  <c r="J198" i="3"/>
  <c r="BK197" i="3"/>
  <c r="BK196" i="3"/>
  <c r="BK195" i="3"/>
  <c r="BK169" i="3"/>
  <c r="BK165" i="3"/>
  <c r="J157" i="3"/>
  <c r="J156" i="3"/>
  <c r="BK154" i="3"/>
  <c r="BK189" i="2"/>
  <c r="J165" i="2"/>
  <c r="J150" i="2"/>
  <c r="BK145" i="2"/>
  <c r="J144" i="2"/>
  <c r="J143" i="2"/>
  <c r="BK141" i="2"/>
  <c r="J140" i="2"/>
  <c r="J139" i="2"/>
  <c r="J138" i="2"/>
  <c r="J133" i="2"/>
  <c r="J132" i="2"/>
  <c r="BK129" i="2"/>
  <c r="BK128" i="2"/>
  <c r="J127" i="2"/>
  <c r="J123" i="2"/>
  <c r="J304" i="3"/>
  <c r="J294" i="3"/>
  <c r="BK283" i="3"/>
  <c r="J281" i="3"/>
  <c r="J274" i="3"/>
  <c r="BK271" i="3"/>
  <c r="J260" i="3"/>
  <c r="J249" i="3"/>
  <c r="BK243" i="3"/>
  <c r="J233" i="3"/>
  <c r="J225" i="3"/>
  <c r="J219" i="3"/>
  <c r="J217" i="3"/>
  <c r="BK207" i="3"/>
  <c r="J195" i="3"/>
  <c r="J189" i="3"/>
  <c r="J179" i="3"/>
  <c r="J177" i="3"/>
  <c r="J176" i="3"/>
  <c r="J175" i="3"/>
  <c r="BK174" i="3"/>
  <c r="J172" i="3"/>
  <c r="BK170" i="3"/>
  <c r="J169" i="3"/>
  <c r="J165" i="3"/>
  <c r="BK152" i="3"/>
  <c r="J140" i="3"/>
  <c r="BK187" i="2"/>
  <c r="BK185" i="2"/>
  <c r="J184" i="2"/>
  <c r="BK183" i="2"/>
  <c r="J174" i="2"/>
  <c r="BK150" i="2"/>
  <c r="BK138" i="2"/>
  <c r="BK137" i="2"/>
  <c r="J134" i="2"/>
  <c r="J131" i="2"/>
  <c r="J130" i="2"/>
  <c r="BK124" i="2"/>
  <c r="BK123" i="2"/>
  <c r="J301" i="3"/>
  <c r="J298" i="3"/>
  <c r="BK296" i="3"/>
  <c r="BK289" i="3"/>
  <c r="BK285" i="3"/>
  <c r="J284" i="3"/>
  <c r="J280" i="3"/>
  <c r="J263" i="3"/>
  <c r="J255" i="3"/>
  <c r="BK251" i="3"/>
  <c r="BK235" i="3"/>
  <c r="BK233" i="3"/>
  <c r="BK230" i="3"/>
  <c r="J229" i="3"/>
  <c r="J206" i="3"/>
  <c r="BK202" i="3"/>
  <c r="BK199" i="3"/>
  <c r="BK198" i="3"/>
  <c r="J197" i="3"/>
  <c r="J192" i="3"/>
  <c r="J191" i="3"/>
  <c r="J190" i="3"/>
  <c r="BK173" i="3"/>
  <c r="BK139" i="3"/>
  <c r="J181" i="2"/>
  <c r="BK170" i="2"/>
  <c r="BK166" i="2"/>
  <c r="BK163" i="2"/>
  <c r="BK162" i="2"/>
  <c r="J161" i="2"/>
  <c r="J152" i="2"/>
  <c r="J151" i="2"/>
  <c r="BK148" i="2"/>
  <c r="J147" i="2"/>
  <c r="J146" i="2"/>
  <c r="BK139" i="2"/>
  <c r="BK133" i="2"/>
  <c r="BK132" i="2"/>
  <c r="BK304" i="3"/>
  <c r="J303" i="3"/>
  <c r="BK300" i="3"/>
  <c r="BK299" i="3"/>
  <c r="BK291" i="3"/>
  <c r="J290" i="3"/>
  <c r="BK288" i="3"/>
  <c r="BK287" i="3"/>
  <c r="BK282" i="3"/>
  <c r="BK276" i="3"/>
  <c r="BK275" i="3"/>
  <c r="J269" i="3"/>
  <c r="J266" i="3"/>
  <c r="BK265" i="3"/>
  <c r="J262" i="3"/>
  <c r="J256" i="3"/>
  <c r="BK255" i="3"/>
  <c r="J254" i="3"/>
  <c r="J248" i="3"/>
  <c r="J247" i="3"/>
  <c r="J243" i="3"/>
  <c r="J240" i="3"/>
  <c r="BK228" i="3"/>
  <c r="BK221" i="3"/>
  <c r="J205" i="3"/>
  <c r="J194" i="3"/>
  <c r="BK193" i="3"/>
  <c r="BK192" i="3"/>
  <c r="BK191" i="3"/>
  <c r="J181" i="3"/>
  <c r="BK180" i="3"/>
  <c r="BK179" i="3"/>
  <c r="BK175" i="3"/>
  <c r="J174" i="3"/>
  <c r="BK168" i="3"/>
  <c r="BK167" i="3"/>
  <c r="J166" i="3"/>
  <c r="BK164" i="3"/>
  <c r="BK156" i="3"/>
  <c r="J154" i="3"/>
  <c r="J148" i="3"/>
  <c r="J143" i="3"/>
  <c r="BK141" i="3"/>
  <c r="BK140" i="3"/>
  <c r="BK186" i="2"/>
  <c r="J185" i="2"/>
  <c r="BK176" i="2"/>
  <c r="BK175" i="2"/>
  <c r="J168" i="2"/>
  <c r="BK164" i="2"/>
  <c r="J163" i="2"/>
  <c r="J159" i="2"/>
  <c r="BK156" i="2"/>
  <c r="J154" i="2"/>
  <c r="J148" i="2"/>
  <c r="BK147" i="2"/>
  <c r="BK146" i="2"/>
  <c r="BK140" i="2"/>
  <c r="J136" i="2"/>
  <c r="BK135" i="2"/>
  <c r="BK127" i="2"/>
  <c r="J124" i="2"/>
  <c r="BK303" i="3"/>
  <c r="J299" i="3"/>
  <c r="BK297" i="3"/>
  <c r="BK294" i="3"/>
  <c r="J292" i="3"/>
  <c r="BK290" i="3"/>
  <c r="J287" i="3"/>
  <c r="J283" i="3"/>
  <c r="J271" i="3"/>
  <c r="BK264" i="3"/>
  <c r="BK259" i="3"/>
  <c r="BK256" i="3"/>
  <c r="BK253" i="3"/>
  <c r="BK244" i="3"/>
  <c r="BK237" i="3"/>
  <c r="J232" i="3"/>
  <c r="J231" i="3"/>
  <c r="J230" i="3"/>
  <c r="BK229" i="3"/>
  <c r="J216" i="3"/>
  <c r="J215" i="3"/>
  <c r="J214" i="3"/>
  <c r="BK187" i="3"/>
  <c r="BK182" i="3"/>
  <c r="J178" i="3"/>
  <c r="BK148" i="3"/>
  <c r="J144" i="3"/>
  <c r="J171" i="2"/>
  <c r="J149" i="2"/>
  <c r="BK134" i="2"/>
  <c r="BK130" i="2"/>
  <c r="BK292" i="3"/>
  <c r="J288" i="3"/>
  <c r="BK274" i="3"/>
  <c r="J272" i="3"/>
  <c r="BK268" i="3"/>
  <c r="BK266" i="3"/>
  <c r="J264" i="3"/>
  <c r="J261" i="3"/>
  <c r="BK260" i="3"/>
  <c r="BK252" i="3"/>
  <c r="J251" i="3"/>
  <c r="J250" i="3"/>
  <c r="BK249" i="3"/>
  <c r="BK246" i="3"/>
  <c r="J226" i="3"/>
  <c r="BK215" i="3"/>
  <c r="BK206" i="3"/>
  <c r="J186" i="3"/>
  <c r="J185" i="3"/>
  <c r="BK184" i="3"/>
  <c r="BK178" i="3"/>
  <c r="BK177" i="3"/>
  <c r="BK176" i="3"/>
  <c r="J168" i="3"/>
  <c r="BK161" i="3"/>
  <c r="J160" i="3"/>
  <c r="J189" i="2"/>
  <c r="J187" i="2"/>
  <c r="J179" i="2"/>
  <c r="J169" i="2"/>
  <c r="J166" i="2"/>
  <c r="BK165" i="2"/>
  <c r="BK161" i="2"/>
  <c r="BK160" i="2"/>
  <c r="BK157" i="2"/>
  <c r="J157" i="2"/>
  <c r="J156" i="2"/>
  <c r="BK144" i="2"/>
  <c r="J129" i="2"/>
  <c r="BK126" i="2"/>
  <c r="BK125" i="2"/>
  <c r="AS94" i="1"/>
  <c r="BK305" i="3"/>
  <c r="J305" i="3"/>
  <c r="BK298" i="3"/>
  <c r="J297" i="3"/>
  <c r="J296" i="3"/>
  <c r="BK293" i="3"/>
  <c r="J291" i="3"/>
  <c r="J289" i="3"/>
  <c r="BK284" i="3"/>
  <c r="J279" i="3"/>
  <c r="BK277" i="3"/>
  <c r="J273" i="3"/>
  <c r="BK272" i="3"/>
  <c r="BK263" i="3"/>
  <c r="J259" i="3"/>
  <c r="J238" i="3"/>
  <c r="J237" i="3"/>
  <c r="J236" i="3"/>
  <c r="BK234" i="3"/>
  <c r="J228" i="3"/>
  <c r="BK227" i="3"/>
  <c r="BK210" i="3"/>
  <c r="BK190" i="3"/>
  <c r="BK186" i="3"/>
  <c r="J184" i="3"/>
  <c r="BK183" i="3"/>
  <c r="J180" i="3"/>
  <c r="J162" i="3"/>
  <c r="BK153" i="3"/>
  <c r="J142" i="3"/>
  <c r="J180" i="2"/>
  <c r="BK174" i="2"/>
  <c r="BK168" i="2"/>
  <c r="J160" i="2"/>
  <c r="J158" i="2"/>
  <c r="BK151" i="2"/>
  <c r="J145" i="2"/>
  <c r="J135" i="2"/>
  <c r="J282" i="3"/>
  <c r="BK281" i="3"/>
  <c r="BK279" i="3"/>
  <c r="J277" i="3"/>
  <c r="BK273" i="3"/>
  <c r="BK250" i="3"/>
  <c r="BK247" i="3"/>
  <c r="BK242" i="3"/>
  <c r="BK241" i="3"/>
  <c r="J234" i="3"/>
  <c r="J227" i="3"/>
  <c r="J213" i="3"/>
  <c r="J208" i="3"/>
  <c r="BK194" i="3"/>
  <c r="BK188" i="3"/>
  <c r="J183" i="3"/>
  <c r="J167" i="3"/>
  <c r="J161" i="3"/>
  <c r="BK160" i="3"/>
  <c r="BK159" i="3"/>
  <c r="J158" i="3"/>
  <c r="J153" i="3"/>
  <c r="J150" i="3"/>
  <c r="BK146" i="3"/>
  <c r="BK145" i="3"/>
  <c r="BK144" i="3"/>
  <c r="BK143" i="3"/>
  <c r="BK142" i="3"/>
  <c r="J141" i="3"/>
  <c r="BK179" i="2"/>
  <c r="BK158" i="2"/>
  <c r="BK155" i="2"/>
  <c r="BK154" i="2"/>
  <c r="J153" i="2"/>
  <c r="J126" i="2"/>
  <c r="J257" i="3"/>
  <c r="BK248" i="3"/>
  <c r="J246" i="3"/>
  <c r="J245" i="3"/>
  <c r="J235" i="3"/>
  <c r="BK232" i="3"/>
  <c r="BK226" i="3"/>
  <c r="BK225" i="3"/>
  <c r="J221" i="3"/>
  <c r="BK213" i="3"/>
  <c r="J211" i="3"/>
  <c r="J196" i="3"/>
  <c r="BK163" i="3"/>
  <c r="J159" i="3"/>
  <c r="J186" i="2"/>
  <c r="BK184" i="2"/>
  <c r="J173" i="2"/>
  <c r="BK169" i="2"/>
  <c r="BK167" i="2"/>
  <c r="BK143" i="2"/>
  <c r="J142" i="2"/>
  <c r="J141" i="2"/>
  <c r="BK258" i="3"/>
  <c r="BK238" i="3"/>
  <c r="BK224" i="3"/>
  <c r="J223" i="3"/>
  <c r="BK222" i="3"/>
  <c r="J209" i="3"/>
  <c r="J207" i="3"/>
  <c r="BK203" i="3"/>
  <c r="J199" i="3"/>
  <c r="BK189" i="3"/>
  <c r="J188" i="3"/>
  <c r="J187" i="3"/>
  <c r="BK185" i="3"/>
  <c r="J182" i="3"/>
  <c r="J164" i="3"/>
  <c r="J163" i="3"/>
  <c r="BK162" i="3"/>
  <c r="BK158" i="3"/>
  <c r="BK157" i="3"/>
  <c r="J146" i="3"/>
  <c r="J145" i="3"/>
  <c r="J139" i="3"/>
  <c r="J175" i="2"/>
  <c r="J172" i="2"/>
  <c r="J167" i="2"/>
  <c r="J164" i="2"/>
  <c r="J155" i="2"/>
  <c r="BK142" i="2"/>
  <c r="J137" i="2"/>
  <c r="BK131" i="2"/>
  <c r="J128" i="2"/>
  <c r="J258" i="3"/>
  <c r="BK254" i="3"/>
  <c r="J253" i="3"/>
  <c r="J252" i="3"/>
  <c r="BK245" i="3"/>
  <c r="J242" i="3"/>
  <c r="J241" i="3"/>
  <c r="BK231" i="3"/>
  <c r="J224" i="3"/>
  <c r="BK223" i="3"/>
  <c r="J222" i="3"/>
  <c r="BK219" i="3"/>
  <c r="BK214" i="3"/>
  <c r="BK208" i="3"/>
  <c r="J203" i="3"/>
  <c r="J202" i="3"/>
  <c r="J193" i="3"/>
  <c r="BK181" i="3"/>
  <c r="J173" i="3"/>
  <c r="BK172" i="3"/>
  <c r="J170" i="3"/>
  <c r="BK166" i="3"/>
  <c r="J152" i="3"/>
  <c r="BK150" i="3"/>
  <c r="J183" i="2"/>
  <c r="BK181" i="2"/>
  <c r="BK180" i="2"/>
  <c r="BK178" i="2"/>
  <c r="J178" i="2"/>
  <c r="BK177" i="2"/>
  <c r="J177" i="2"/>
  <c r="J176" i="2"/>
  <c r="BK173" i="2"/>
  <c r="BK172" i="2"/>
  <c r="BK171" i="2"/>
  <c r="J170" i="2"/>
  <c r="J162" i="2"/>
  <c r="BK159" i="2"/>
  <c r="BK153" i="2"/>
  <c r="BK152" i="2"/>
  <c r="BK149" i="2"/>
  <c r="BK136" i="2"/>
  <c r="J125" i="2"/>
  <c r="BK182" i="2" l="1"/>
  <c r="J182" i="2" s="1"/>
  <c r="J99" i="2" s="1"/>
  <c r="R182" i="2"/>
  <c r="P122" i="2"/>
  <c r="R155" i="3"/>
  <c r="T182" i="2"/>
  <c r="R204" i="3"/>
  <c r="BK122" i="2"/>
  <c r="J122" i="2" s="1"/>
  <c r="J98" i="2" s="1"/>
  <c r="T212" i="3"/>
  <c r="BK239" i="3"/>
  <c r="J239" i="3" s="1"/>
  <c r="J110" i="3" s="1"/>
  <c r="P182" i="2"/>
  <c r="P138" i="3"/>
  <c r="P270" i="3"/>
  <c r="R239" i="3"/>
  <c r="R122" i="2"/>
  <c r="R121" i="2"/>
  <c r="R120" i="2" s="1"/>
  <c r="T138" i="3"/>
  <c r="P151" i="3"/>
  <c r="BK155" i="3"/>
  <c r="J155" i="3" s="1"/>
  <c r="J102" i="3" s="1"/>
  <c r="T155" i="3"/>
  <c r="R171" i="3"/>
  <c r="T201" i="3"/>
  <c r="P302" i="3"/>
  <c r="T122" i="2"/>
  <c r="T121" i="2"/>
  <c r="T120" i="2" s="1"/>
  <c r="BK138" i="3"/>
  <c r="J138" i="3"/>
  <c r="J98" i="3" s="1"/>
  <c r="R138" i="3"/>
  <c r="BK151" i="3"/>
  <c r="J151" i="3"/>
  <c r="J101" i="3"/>
  <c r="R151" i="3"/>
  <c r="T151" i="3"/>
  <c r="P155" i="3"/>
  <c r="BK171" i="3"/>
  <c r="J171" i="3" s="1"/>
  <c r="J103" i="3" s="1"/>
  <c r="P171" i="3"/>
  <c r="T171" i="3"/>
  <c r="BK201" i="3"/>
  <c r="J201" i="3"/>
  <c r="J105" i="3"/>
  <c r="P201" i="3"/>
  <c r="R201" i="3"/>
  <c r="BK204" i="3"/>
  <c r="J204" i="3"/>
  <c r="J106" i="3"/>
  <c r="P204" i="3"/>
  <c r="T204" i="3"/>
  <c r="BK212" i="3"/>
  <c r="J212" i="3" s="1"/>
  <c r="J107" i="3" s="1"/>
  <c r="P212" i="3"/>
  <c r="R212" i="3"/>
  <c r="BK220" i="3"/>
  <c r="J220" i="3" s="1"/>
  <c r="J109" i="3" s="1"/>
  <c r="P220" i="3"/>
  <c r="R220" i="3"/>
  <c r="T220" i="3"/>
  <c r="P239" i="3"/>
  <c r="T239" i="3"/>
  <c r="BK267" i="3"/>
  <c r="J267" i="3" s="1"/>
  <c r="J111" i="3" s="1"/>
  <c r="P267" i="3"/>
  <c r="R267" i="3"/>
  <c r="T267" i="3"/>
  <c r="BK270" i="3"/>
  <c r="J270" i="3"/>
  <c r="J112" i="3"/>
  <c r="R270" i="3"/>
  <c r="T270" i="3"/>
  <c r="BK278" i="3"/>
  <c r="J278" i="3" s="1"/>
  <c r="J113" i="3" s="1"/>
  <c r="P278" i="3"/>
  <c r="R278" i="3"/>
  <c r="T278" i="3"/>
  <c r="BK286" i="3"/>
  <c r="J286" i="3"/>
  <c r="J114" i="3"/>
  <c r="P286" i="3"/>
  <c r="R286" i="3"/>
  <c r="T286" i="3"/>
  <c r="BK295" i="3"/>
  <c r="J295" i="3" s="1"/>
  <c r="J115" i="3" s="1"/>
  <c r="P295" i="3"/>
  <c r="R295" i="3"/>
  <c r="T295" i="3"/>
  <c r="BK302" i="3"/>
  <c r="J302" i="3"/>
  <c r="J116" i="3"/>
  <c r="R302" i="3"/>
  <c r="T302" i="3"/>
  <c r="F91" i="2"/>
  <c r="BF127" i="2"/>
  <c r="BF137" i="2"/>
  <c r="BF154" i="2"/>
  <c r="BF160" i="2"/>
  <c r="BF165" i="2"/>
  <c r="BF176" i="2"/>
  <c r="BF177" i="2"/>
  <c r="J92" i="3"/>
  <c r="BF140" i="3"/>
  <c r="BF142" i="3"/>
  <c r="BF144" i="3"/>
  <c r="BF186" i="3"/>
  <c r="BF194" i="3"/>
  <c r="BF210" i="3"/>
  <c r="BF225" i="3"/>
  <c r="BF229" i="3"/>
  <c r="BF232" i="3"/>
  <c r="BF235" i="3"/>
  <c r="BF255" i="3"/>
  <c r="BF257" i="3"/>
  <c r="BF300" i="3"/>
  <c r="BF132" i="2"/>
  <c r="BF138" i="2"/>
  <c r="BF168" i="2"/>
  <c r="BF185" i="2"/>
  <c r="BF160" i="3"/>
  <c r="BF165" i="3"/>
  <c r="BF177" i="3"/>
  <c r="BF190" i="3"/>
  <c r="BF205" i="3"/>
  <c r="BF226" i="3"/>
  <c r="BF240" i="3"/>
  <c r="BF251" i="3"/>
  <c r="BF258" i="3"/>
  <c r="J92" i="2"/>
  <c r="J116" i="2"/>
  <c r="BF126" i="2"/>
  <c r="BF144" i="2"/>
  <c r="BF151" i="2"/>
  <c r="BF155" i="2"/>
  <c r="BF158" i="2"/>
  <c r="BK188" i="2"/>
  <c r="J188" i="2" s="1"/>
  <c r="J100" i="2" s="1"/>
  <c r="F133" i="3"/>
  <c r="BF148" i="3"/>
  <c r="BF156" i="3"/>
  <c r="BF167" i="3"/>
  <c r="BF173" i="3"/>
  <c r="BF175" i="3"/>
  <c r="BF188" i="3"/>
  <c r="BF197" i="3"/>
  <c r="BF233" i="3"/>
  <c r="BF236" i="3"/>
  <c r="BF243" i="3"/>
  <c r="BF259" i="3"/>
  <c r="J114" i="2"/>
  <c r="BF123" i="2"/>
  <c r="BF133" i="2"/>
  <c r="BF135" i="2"/>
  <c r="BF147" i="2"/>
  <c r="BF170" i="2"/>
  <c r="BF180" i="2"/>
  <c r="J130" i="3"/>
  <c r="BF154" i="3"/>
  <c r="BF162" i="3"/>
  <c r="BF164" i="3"/>
  <c r="BF168" i="3"/>
  <c r="BF185" i="3"/>
  <c r="BF189" i="3"/>
  <c r="BF195" i="3"/>
  <c r="BF199" i="3"/>
  <c r="BF209" i="3"/>
  <c r="BF217" i="3"/>
  <c r="BF221" i="3"/>
  <c r="BF231" i="3"/>
  <c r="BF252" i="3"/>
  <c r="BF264" i="3"/>
  <c r="BF275" i="3"/>
  <c r="BF288" i="3"/>
  <c r="BF290" i="3"/>
  <c r="BF293" i="3"/>
  <c r="F117" i="2"/>
  <c r="BF128" i="2"/>
  <c r="BF136" i="2"/>
  <c r="BF141" i="2"/>
  <c r="BF146" i="2"/>
  <c r="BF161" i="2"/>
  <c r="BF184" i="2"/>
  <c r="BF139" i="3"/>
  <c r="BF145" i="3"/>
  <c r="BF166" i="3"/>
  <c r="BF169" i="3"/>
  <c r="BF176" i="3"/>
  <c r="BF187" i="3"/>
  <c r="BF211" i="3"/>
  <c r="BF215" i="3"/>
  <c r="BF241" i="3"/>
  <c r="BF245" i="3"/>
  <c r="BF260" i="3"/>
  <c r="BF271" i="3"/>
  <c r="BF299" i="3"/>
  <c r="BF304" i="3"/>
  <c r="BF305" i="3"/>
  <c r="BF130" i="2"/>
  <c r="BF140" i="2"/>
  <c r="BF145" i="2"/>
  <c r="BF156" i="2"/>
  <c r="BF157" i="2"/>
  <c r="BF162" i="2"/>
  <c r="BF167" i="2"/>
  <c r="BF143" i="3"/>
  <c r="BF152" i="3"/>
  <c r="BF157" i="3"/>
  <c r="BF192" i="3"/>
  <c r="BF198" i="3"/>
  <c r="BF207" i="3"/>
  <c r="BF216" i="3"/>
  <c r="BF227" i="3"/>
  <c r="BF228" i="3"/>
  <c r="BF230" i="3"/>
  <c r="BF247" i="3"/>
  <c r="BF276" i="3"/>
  <c r="BF281" i="3"/>
  <c r="BF282" i="3"/>
  <c r="BF285" i="3"/>
  <c r="BF150" i="2"/>
  <c r="BF172" i="2"/>
  <c r="BF179" i="2"/>
  <c r="E126" i="3"/>
  <c r="BF161" i="3"/>
  <c r="BF179" i="3"/>
  <c r="BF183" i="3"/>
  <c r="BF191" i="3"/>
  <c r="BF196" i="3"/>
  <c r="BF224" i="3"/>
  <c r="BF238" i="3"/>
  <c r="BF254" i="3"/>
  <c r="BF261" i="3"/>
  <c r="BF262" i="3"/>
  <c r="BF268" i="3"/>
  <c r="BF280" i="3"/>
  <c r="E85" i="2"/>
  <c r="BF129" i="2"/>
  <c r="BF131" i="2"/>
  <c r="BF143" i="2"/>
  <c r="BF169" i="2"/>
  <c r="BF173" i="2"/>
  <c r="BF187" i="2"/>
  <c r="BF159" i="3"/>
  <c r="BF172" i="3"/>
  <c r="BF178" i="3"/>
  <c r="BF182" i="3"/>
  <c r="BF202" i="3"/>
  <c r="BF214" i="3"/>
  <c r="BF244" i="3"/>
  <c r="BF250" i="3"/>
  <c r="BF274" i="3"/>
  <c r="BF279" i="3"/>
  <c r="BF284" i="3"/>
  <c r="BF294" i="3"/>
  <c r="BF296" i="3"/>
  <c r="BF298" i="3"/>
  <c r="BF301" i="3"/>
  <c r="BF149" i="2"/>
  <c r="BF164" i="2"/>
  <c r="BF171" i="2"/>
  <c r="BF174" i="2"/>
  <c r="BF183" i="2"/>
  <c r="BF150" i="3"/>
  <c r="BF174" i="3"/>
  <c r="BF181" i="3"/>
  <c r="BF193" i="3"/>
  <c r="BF203" i="3"/>
  <c r="BF223" i="3"/>
  <c r="BF242" i="3"/>
  <c r="BF249" i="3"/>
  <c r="BF256" i="3"/>
  <c r="BF266" i="3"/>
  <c r="BF269" i="3"/>
  <c r="BF291" i="3"/>
  <c r="BF125" i="2"/>
  <c r="BF139" i="2"/>
  <c r="BF142" i="2"/>
  <c r="BF153" i="2"/>
  <c r="BF159" i="2"/>
  <c r="BF163" i="2"/>
  <c r="BF175" i="2"/>
  <c r="BF186" i="2"/>
  <c r="BF141" i="3"/>
  <c r="BF153" i="3"/>
  <c r="BF184" i="3"/>
  <c r="BF208" i="3"/>
  <c r="BF234" i="3"/>
  <c r="BF246" i="3"/>
  <c r="BF253" i="3"/>
  <c r="BF263" i="3"/>
  <c r="BF265" i="3"/>
  <c r="BF289" i="3"/>
  <c r="BF292" i="3"/>
  <c r="BK149" i="3"/>
  <c r="J149" i="3"/>
  <c r="J100" i="3" s="1"/>
  <c r="BF124" i="2"/>
  <c r="BF134" i="2"/>
  <c r="BF148" i="2"/>
  <c r="BF152" i="2"/>
  <c r="BF166" i="2"/>
  <c r="BF178" i="2"/>
  <c r="BF181" i="2"/>
  <c r="BF189" i="2"/>
  <c r="BF146" i="3"/>
  <c r="BF158" i="3"/>
  <c r="BF163" i="3"/>
  <c r="BF170" i="3"/>
  <c r="BF180" i="3"/>
  <c r="BF206" i="3"/>
  <c r="BF213" i="3"/>
  <c r="BF219" i="3"/>
  <c r="BF222" i="3"/>
  <c r="BF237" i="3"/>
  <c r="BF248" i="3"/>
  <c r="BF272" i="3"/>
  <c r="BF273" i="3"/>
  <c r="BF277" i="3"/>
  <c r="BF283" i="3"/>
  <c r="BF287" i="3"/>
  <c r="BF297" i="3"/>
  <c r="BF303" i="3"/>
  <c r="BK147" i="3"/>
  <c r="J147" i="3"/>
  <c r="J99" i="3"/>
  <c r="BK218" i="3"/>
  <c r="J218" i="3"/>
  <c r="J108" i="3" s="1"/>
  <c r="J33" i="2"/>
  <c r="AV95" i="1"/>
  <c r="F33" i="2"/>
  <c r="AZ95" i="1" s="1"/>
  <c r="F37" i="2"/>
  <c r="BD95" i="1"/>
  <c r="F37" i="3"/>
  <c r="BD96" i="1" s="1"/>
  <c r="J33" i="3"/>
  <c r="AV96" i="1" s="1"/>
  <c r="F35" i="2"/>
  <c r="BB95" i="1" s="1"/>
  <c r="F36" i="3"/>
  <c r="BC96" i="1" s="1"/>
  <c r="F36" i="2"/>
  <c r="BC95" i="1" s="1"/>
  <c r="F33" i="3"/>
  <c r="AZ96" i="1"/>
  <c r="F35" i="3"/>
  <c r="BB96" i="1" s="1"/>
  <c r="P200" i="3" l="1"/>
  <c r="R137" i="3"/>
  <c r="P137" i="3"/>
  <c r="P136" i="3"/>
  <c r="AU96" i="1" s="1"/>
  <c r="T137" i="3"/>
  <c r="R200" i="3"/>
  <c r="P121" i="2"/>
  <c r="P120" i="2"/>
  <c r="AU95" i="1" s="1"/>
  <c r="T200" i="3"/>
  <c r="BK121" i="2"/>
  <c r="BK120" i="2" s="1"/>
  <c r="J120" i="2" s="1"/>
  <c r="J96" i="2" s="1"/>
  <c r="BK137" i="3"/>
  <c r="BK200" i="3"/>
  <c r="J200" i="3" s="1"/>
  <c r="J104" i="3" s="1"/>
  <c r="J34" i="3"/>
  <c r="AW96" i="1" s="1"/>
  <c r="AT96" i="1" s="1"/>
  <c r="BC94" i="1"/>
  <c r="W32" i="1" s="1"/>
  <c r="BB94" i="1"/>
  <c r="W31" i="1" s="1"/>
  <c r="F34" i="3"/>
  <c r="BA96" i="1" s="1"/>
  <c r="AZ94" i="1"/>
  <c r="W29" i="1" s="1"/>
  <c r="F34" i="2"/>
  <c r="BA95" i="1" s="1"/>
  <c r="J34" i="2"/>
  <c r="AW95" i="1" s="1"/>
  <c r="AT95" i="1" s="1"/>
  <c r="BD94" i="1"/>
  <c r="W33" i="1" s="1"/>
  <c r="T136" i="3" l="1"/>
  <c r="BK136" i="3"/>
  <c r="J136" i="3"/>
  <c r="J96" i="3"/>
  <c r="R136" i="3"/>
  <c r="J121" i="2"/>
  <c r="J97" i="2"/>
  <c r="J137" i="3"/>
  <c r="J97" i="3"/>
  <c r="BA94" i="1"/>
  <c r="AW94" i="1"/>
  <c r="AK30" i="1" s="1"/>
  <c r="AU94" i="1"/>
  <c r="AX94" i="1"/>
  <c r="AY94" i="1"/>
  <c r="J30" i="2"/>
  <c r="AG95" i="1" s="1"/>
  <c r="AN95" i="1" s="1"/>
  <c r="AV94" i="1"/>
  <c r="AK29" i="1" s="1"/>
  <c r="J39" i="2" l="1"/>
  <c r="W30" i="1"/>
  <c r="J30" i="3"/>
  <c r="AG96" i="1"/>
  <c r="AN96" i="1" s="1"/>
  <c r="AT94" i="1"/>
  <c r="J39" i="3" l="1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<sst xmlns="http://schemas.openxmlformats.org/spreadsheetml/2006/main" count="3539" uniqueCount="827">
  <si>
    <t>Export Komplet</t>
  </si>
  <si>
    <t/>
  </si>
  <si>
    <t>2.0</t>
  </si>
  <si>
    <t>False</t>
  </si>
  <si>
    <t>{2f27ec21-0438-47ab-b36e-89ab86d7a6c9}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</si>
  <si>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</si>
  <si>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</si>
  <si>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</si>
  <si>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</si>
  <si>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</si>
  <si>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</si>
  <si>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</si>
  <si>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</si>
  <si>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2291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</si>
  <si>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</si>
  <si>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</si>
  <si>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Významná obnova bytového domu č.256/50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</si>
  <si>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</si>
  <si>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</si>
  <si>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</si>
  <si>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</si>
  <si>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</si>
  <si>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</si>
  <si>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</si>
  <si>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</si>
  <si>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</si>
  <si>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</si>
  <si>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</si>
  <si>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</si>
  <si>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</si>
  <si>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</si>
  <si>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</si>
  <si>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</si>
  <si>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</si>
  <si>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</si>
  <si>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</si>
  <si>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</si>
  <si>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</si>
  <si>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</si>
  <si>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</si>
  <si>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</si>
  <si>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</si>
  <si>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</si>
  <si>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</si>
  <si>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</si>
  <si>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</si>
  <si>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</si>
  <si>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</si>
  <si>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</si>
  <si>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</si>
  <si>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</si>
  <si>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</si>
  <si>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</si>
  <si>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</si>
  <si>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</si>
  <si>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</si>
  <si>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</si>
  <si>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</si>
  <si>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</si>
  <si>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</si>
  <si>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</si>
  <si>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</si>
  <si>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</si>
  <si>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</si>
  <si>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</si>
  <si>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</si>
  <si>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</si>
  <si>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</si>
  <si>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</si>
  <si>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</si>
  <si>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</si>
  <si>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</si>
  <si>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</si>
  <si>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</si>
  <si>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</si>
  <si>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</si>
  <si>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02</t>
  </si>
  <si>
    <t>Bleskozvod a uzemnenie</t>
  </si>
  <si>
    <t>STA</t>
  </si>
  <si>
    <t>1</t>
  </si>
  <si>
    <t>{c3392bbc-9f20-4f04-8b90-ad4ec4a4901b}</t>
  </si>
  <si>
    <t>01</t>
  </si>
  <si>
    <t xml:space="preserve"> Stavebné úpravy a zateplenie bytového domu</t>
  </si>
  <si>
    <t>{532878f6-60a1-4cfd-901a-dc7c876f4101}</t>
  </si>
  <si>
    <t>KRYCÍ LIST ROZPOČTU</t>
  </si>
  <si>
    <t>Objekt:</t>
  </si>
  <si>
    <t>02 - Bleskozvod a uzemnenie</t>
  </si>
  <si>
    <t>REKAPITULÁCIA ROZPOČTU</t>
  </si>
  <si>
    <t>Kód dielu - Popis</t>
  </si>
  <si>
    <t>Cena celkom [EUR]</t>
  </si>
  <si>
    <t>Náklady z rozpočtu</t>
  </si>
  <si>
    <t>-1</t>
  </si>
  <si>
    <t xml:space="preserve">M - Práce a dodávky M   </t>
  </si>
  <si>
    <t xml:space="preserve">    21-M - Elektromontáže   </t>
  </si>
  <si>
    <t xml:space="preserve">    46-M - Zemné práce vykonávané pri externých montážnych prácach   </t>
  </si>
  <si>
    <t xml:space="preserve">    95-M - Revízie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</si>
  <si>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</si>
  <si>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</si>
  <si>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</si>
  <si>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</si>
  <si>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</si>
  <si>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</si>
  <si>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</si>
  <si>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</si>
  <si>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</si>
  <si>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</si>
  <si>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</si>
  <si>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</si>
  <si>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M</t>
  </si>
  <si>
    <t xml:space="preserve">Práce a dodávky M   </t>
  </si>
  <si>
    <t>3</t>
  </si>
  <si>
    <t>ROZPOCET</t>
  </si>
  <si>
    <t>21-M</t>
  </si>
  <si>
    <t xml:space="preserve">Elektromontáže   </t>
  </si>
  <si>
    <t>K</t>
  </si>
  <si>
    <t>210120423.S</t>
  </si>
  <si>
    <t>Zvodiče prepätia kombinované typu 1+2 (triedy B + C) 3pól, 3+1pól</t>
  </si>
  <si>
    <t>ks</t>
  </si>
  <si>
    <t>64</t>
  </si>
  <si>
    <t>2</t>
  </si>
  <si>
    <t>8595090535706</t>
  </si>
  <si>
    <t>Zvodič prepätia FLP-B+C MAXI VS/3 3P 260/25kA</t>
  </si>
  <si>
    <t>256</t>
  </si>
  <si>
    <t>4</t>
  </si>
  <si>
    <t>210220010.S/R</t>
  </si>
  <si>
    <t>Náter zemniaceho pásku do 120 mm2 (1x náter vrátane svoriek a vyznač. žlt. pruhov)</t>
  </si>
  <si>
    <t>m</t>
  </si>
  <si>
    <t>6</t>
  </si>
  <si>
    <t>2360055</t>
  </si>
  <si>
    <t>Antikorózna páska 356 50 (č. výr. 2360055)</t>
  </si>
  <si>
    <t>8</t>
  </si>
  <si>
    <t>5</t>
  </si>
  <si>
    <t>210220020</t>
  </si>
  <si>
    <t>Uzemňovacie vedenie v zemi FeZn vrátane izolácie spojov</t>
  </si>
  <si>
    <t>10</t>
  </si>
  <si>
    <t>5019345</t>
  </si>
  <si>
    <t>Uzemňovacia pásovina 5052 DIN 30x3.5</t>
  </si>
  <si>
    <t>12</t>
  </si>
  <si>
    <t>7</t>
  </si>
  <si>
    <t>210220021</t>
  </si>
  <si>
    <t>Uzemňovacie vedenie v zemi FeZn vrátane izolácie spojov O 10 mm</t>
  </si>
  <si>
    <t>14</t>
  </si>
  <si>
    <t>5021162</t>
  </si>
  <si>
    <t>Kruhový vodič s plášťom z PVC RD 10 PVC (č. výr. 5021162)</t>
  </si>
  <si>
    <t>16</t>
  </si>
  <si>
    <t>9</t>
  </si>
  <si>
    <t>210220021.S</t>
  </si>
  <si>
    <t>18</t>
  </si>
  <si>
    <t>354410054800.S</t>
  </si>
  <si>
    <t>Drôt bleskozvodový FeZn, d 10 mm</t>
  </si>
  <si>
    <t>kg</t>
  </si>
  <si>
    <t>11</t>
  </si>
  <si>
    <t>210220050</t>
  </si>
  <si>
    <t>Označenie zvodov číselnými štítkami</t>
  </si>
  <si>
    <t>22</t>
  </si>
  <si>
    <t>354410064600</t>
  </si>
  <si>
    <t>Štítok orientačný zemniaci</t>
  </si>
  <si>
    <t>24</t>
  </si>
  <si>
    <t>13</t>
  </si>
  <si>
    <t>210220204.S</t>
  </si>
  <si>
    <t>Zachytávacia tyč FeZn bez osadenia a s osadením JP10-30</t>
  </si>
  <si>
    <t>26</t>
  </si>
  <si>
    <t>5401983</t>
  </si>
  <si>
    <t>Zúžená zachytávacia tyč, 2 m 101 VL 2000 (č. výr. 5401983) - dĺžku zachytávacej tyče a jej uchtenie je potrebné upresniť pri realizácii</t>
  </si>
  <si>
    <t>28</t>
  </si>
  <si>
    <t>15</t>
  </si>
  <si>
    <t>30</t>
  </si>
  <si>
    <t>5401980</t>
  </si>
  <si>
    <t>Zúžená zachytávacia tyč ku odvetrávacím komínom, 1,5 m - dĺžku zachytávacej tyče a jej uchtenie je potrebné upresniť pri realizácii</t>
  </si>
  <si>
    <t>32</t>
  </si>
  <si>
    <t>17</t>
  </si>
  <si>
    <t>210220241</t>
  </si>
  <si>
    <t>Svorka FeZn krížová SK a diagonálna krížová DKS</t>
  </si>
  <si>
    <t>34</t>
  </si>
  <si>
    <t>5311500</t>
  </si>
  <si>
    <t>Rýchlospojka Vario 249 8-10 ST (č. výr. 5311500)</t>
  </si>
  <si>
    <t>36</t>
  </si>
  <si>
    <t>19</t>
  </si>
  <si>
    <t>210220246</t>
  </si>
  <si>
    <t>Svorka FeZn na odkvapový žľab SO</t>
  </si>
  <si>
    <t>38</t>
  </si>
  <si>
    <t>5316014</t>
  </si>
  <si>
    <t>Svorka na strešný žľab 262 (č. výr. 5316014)</t>
  </si>
  <si>
    <t>40</t>
  </si>
  <si>
    <t>21</t>
  </si>
  <si>
    <t>210220247</t>
  </si>
  <si>
    <t>Svorka FeZn skúšobná SZ</t>
  </si>
  <si>
    <t>42</t>
  </si>
  <si>
    <t>5304270</t>
  </si>
  <si>
    <t>Skúšobná svorka 5002 N-VA (č. výr. 5304270)</t>
  </si>
  <si>
    <t>44</t>
  </si>
  <si>
    <t>23</t>
  </si>
  <si>
    <t>210220249</t>
  </si>
  <si>
    <t>Svorka FeZn na odkvapové potrubie ST10-11, SU a SUP</t>
  </si>
  <si>
    <t>46</t>
  </si>
  <si>
    <t>5351073</t>
  </si>
  <si>
    <t>Objímka odkvapového zvodu pre kruhový vodič O 8-10 mm 301 S-120</t>
  </si>
  <si>
    <t>48</t>
  </si>
  <si>
    <t>25</t>
  </si>
  <si>
    <t>210220250.S</t>
  </si>
  <si>
    <t>Svorka FeZn univerzálna SU, SU A-B</t>
  </si>
  <si>
    <t>50</t>
  </si>
  <si>
    <t>5317207</t>
  </si>
  <si>
    <t>Lemová svorka O 8 - 10 mm do hrúbky plechu 10 mm 270 8-10 FT (č. výr. 5317207)</t>
  </si>
  <si>
    <t>52</t>
  </si>
  <si>
    <t>27</t>
  </si>
  <si>
    <t>210220250.S/R</t>
  </si>
  <si>
    <t>54</t>
  </si>
  <si>
    <t>5326303</t>
  </si>
  <si>
    <t>Univerzálna príchytka O 8 - 10 mm 324 S-FT (č. výr. 5326303)</t>
  </si>
  <si>
    <t>56</t>
  </si>
  <si>
    <t>29</t>
  </si>
  <si>
    <t>210220252</t>
  </si>
  <si>
    <t>Svorka FeZn odbočovacia spojovacia SR01-02</t>
  </si>
  <si>
    <t>58</t>
  </si>
  <si>
    <t>5314666</t>
  </si>
  <si>
    <t>Krížová spojka pre ploché vodiče 256 A-DIN 40 FT (č. výr. 5314666)</t>
  </si>
  <si>
    <t>60</t>
  </si>
  <si>
    <t>31</t>
  </si>
  <si>
    <t>210220253</t>
  </si>
  <si>
    <t>Svorka FeZn uzemňovacia SR03</t>
  </si>
  <si>
    <t>62</t>
  </si>
  <si>
    <t>5313015</t>
  </si>
  <si>
    <t>Diagonálna svorka 250 A-FT</t>
  </si>
  <si>
    <t>33</t>
  </si>
  <si>
    <t>210220307.S/R</t>
  </si>
  <si>
    <t>Izolačný držiak k  oddialenému bleskozvodu</t>
  </si>
  <si>
    <t>68</t>
  </si>
  <si>
    <t>5408849</t>
  </si>
  <si>
    <t>Izolovaný dištančný držiak ISAV1000R (č. výr. 5408849) - typ a spôsob uchytenia je potrebné upresniť pri realizácii</t>
  </si>
  <si>
    <t>70</t>
  </si>
  <si>
    <t>35</t>
  </si>
  <si>
    <t>72</t>
  </si>
  <si>
    <t>5408980</t>
  </si>
  <si>
    <t>Sada izolovanej ochrany pred bleskom 101 FS-16 (č. výr. 5408980) - typ a uchytenie upresniť pri realizácii</t>
  </si>
  <si>
    <t>74</t>
  </si>
  <si>
    <t>37</t>
  </si>
  <si>
    <t>210220800</t>
  </si>
  <si>
    <t>Uzemňovacie vedenie na povrchu  AlMgSi  drôt zvodový O 8-10</t>
  </si>
  <si>
    <t>76</t>
  </si>
  <si>
    <t>354410064200</t>
  </si>
  <si>
    <t>Drôt bleskozvodový zliatina AlMgSi, d 8 mm, Al</t>
  </si>
  <si>
    <t>78</t>
  </si>
  <si>
    <t>39</t>
  </si>
  <si>
    <t>210222201/R</t>
  </si>
  <si>
    <t>Zachytávacia tyč FeZn 1-2m s vrutom JD10-20 a podstavcom, pre vonkajšie práce</t>
  </si>
  <si>
    <t>80</t>
  </si>
  <si>
    <t>5403330</t>
  </si>
  <si>
    <t>Držiak zachytávacej tyče F-FIX-132 (č. výr. 5403330) - upresniť pri montáži</t>
  </si>
  <si>
    <t>82</t>
  </si>
  <si>
    <t>41</t>
  </si>
  <si>
    <t>210222249</t>
  </si>
  <si>
    <t>Svorka FeZn na odkvapové potrubie ST10-11, SU a SUP, pre vonkajšie práce</t>
  </si>
  <si>
    <t>84</t>
  </si>
  <si>
    <t>5350123</t>
  </si>
  <si>
    <t>Odkvapová príchytka 301 DIN-120 (č. výr. 5350123)</t>
  </si>
  <si>
    <t>86</t>
  </si>
  <si>
    <t>43</t>
  </si>
  <si>
    <t>5304164</t>
  </si>
  <si>
    <t>Prepojovacia svorka pre kruhový vodič 5001 N-FT (č. výr. 5304164)</t>
  </si>
  <si>
    <t>88</t>
  </si>
  <si>
    <t>210964801.S</t>
  </si>
  <si>
    <t xml:space="preserve">Demontáž - uzemňovacie vedenie na povrchu FeZn drôz zvodový   -0,00063 t  </t>
  </si>
  <si>
    <t>90</t>
  </si>
  <si>
    <t>45</t>
  </si>
  <si>
    <t>210964822.S</t>
  </si>
  <si>
    <t xml:space="preserve">Demontáž - podpery vedenia FeZn na vrchol krovu PV15 A-F +UNI   -0,00040 t  </t>
  </si>
  <si>
    <t>92</t>
  </si>
  <si>
    <t>210964825.S</t>
  </si>
  <si>
    <t xml:space="preserve">Demontáž - podpery vedenia FeZn do muriva PV 01h a PV01-03   -0,00020 t </t>
  </si>
  <si>
    <t>94</t>
  </si>
  <si>
    <t>47</t>
  </si>
  <si>
    <t>210964829.S</t>
  </si>
  <si>
    <t>Demontáž - podpery vedenia FeZn pod škridlovú strechu PV11 a PV14   -0,00052  -</t>
  </si>
  <si>
    <t>96</t>
  </si>
  <si>
    <t>210964841.S</t>
  </si>
  <si>
    <t>Demontáž - zachytávacia tyč FeZn 1-2 m s vrutom JD10-20 a podstavcom   -0,01812 t - upresniť pri realizácii</t>
  </si>
  <si>
    <t>98</t>
  </si>
  <si>
    <t>49</t>
  </si>
  <si>
    <t>210964864.S</t>
  </si>
  <si>
    <t xml:space="preserve">Demontáž - svorka FeZn spojovacia SS   -0,00016 t </t>
  </si>
  <si>
    <t>100</t>
  </si>
  <si>
    <t>210964867.S</t>
  </si>
  <si>
    <t xml:space="preserve">Demontáž - svorka FeZn na odkvapový žľab SO   -0,00029 t  </t>
  </si>
  <si>
    <t>102</t>
  </si>
  <si>
    <t>51</t>
  </si>
  <si>
    <t>210964868.S</t>
  </si>
  <si>
    <t xml:space="preserve">Demontáž - svorka FeZn skúšobná SZ   -0,00024 t  </t>
  </si>
  <si>
    <t>104</t>
  </si>
  <si>
    <t>210964871.S</t>
  </si>
  <si>
    <t xml:space="preserve">Demontáž - svorka FeZn univerzálna SU, SU A-B   -0,00017 t </t>
  </si>
  <si>
    <t>106</t>
  </si>
  <si>
    <t>53</t>
  </si>
  <si>
    <t>210964881.S</t>
  </si>
  <si>
    <t>Demontáž - ochranný uholník FeZn OU   -0,00163 t</t>
  </si>
  <si>
    <t>108</t>
  </si>
  <si>
    <t>210964883.S</t>
  </si>
  <si>
    <t xml:space="preserve">Demontáž - držiak ochranného uholníka FeZn DU-Z, D a DOU   -0,00040 t </t>
  </si>
  <si>
    <t>110</t>
  </si>
  <si>
    <t>55</t>
  </si>
  <si>
    <t>MD</t>
  </si>
  <si>
    <t>Mimostavenisková doprava</t>
  </si>
  <si>
    <t>%</t>
  </si>
  <si>
    <t>112</t>
  </si>
  <si>
    <t>MV</t>
  </si>
  <si>
    <t>Murárske výpomoci</t>
  </si>
  <si>
    <t>114</t>
  </si>
  <si>
    <t>57</t>
  </si>
  <si>
    <t>PD</t>
  </si>
  <si>
    <t>Presun dodávok</t>
  </si>
  <si>
    <t>116</t>
  </si>
  <si>
    <t>PM</t>
  </si>
  <si>
    <t>Podružný materiál</t>
  </si>
  <si>
    <t>118</t>
  </si>
  <si>
    <t>59</t>
  </si>
  <si>
    <t>PPV</t>
  </si>
  <si>
    <t>Podiel pridružených výkonov</t>
  </si>
  <si>
    <t>120</t>
  </si>
  <si>
    <t>46-M</t>
  </si>
  <si>
    <t xml:space="preserve">Zemné práce vykonávané pri externých montážnych prácach   </t>
  </si>
  <si>
    <t>460200174.S</t>
  </si>
  <si>
    <t>Hĺbenie káblovej ryhy ručne 35 cm širokej a 90 cm hlbokej, v zemine triedy 4</t>
  </si>
  <si>
    <t>122</t>
  </si>
  <si>
    <t>61</t>
  </si>
  <si>
    <t>460300006</t>
  </si>
  <si>
    <t>Zhutnenie zeminy po vrstvách pri zahrnutí rýh strojom, vrstva zeminy 20 cm</t>
  </si>
  <si>
    <t>m3</t>
  </si>
  <si>
    <t>124</t>
  </si>
  <si>
    <t>460560164</t>
  </si>
  <si>
    <t>Ručný zásyp nezap. káblovej ryhy bez zhutn. zeminy, 35 cm širokej, 80 cm hlbokej v zemine tr. 4</t>
  </si>
  <si>
    <t>126</t>
  </si>
  <si>
    <t>63</t>
  </si>
  <si>
    <t>460620014</t>
  </si>
  <si>
    <t>Proviz. úprava terénu v zemine tr. 4, aby nerovnosti terénu neboli väčšie ako 2 cm od vodor.hladiny</t>
  </si>
  <si>
    <t>m2</t>
  </si>
  <si>
    <t>128</t>
  </si>
  <si>
    <t>130</t>
  </si>
  <si>
    <t>95-M</t>
  </si>
  <si>
    <t xml:space="preserve">Revízie   </t>
  </si>
  <si>
    <t>65</t>
  </si>
  <si>
    <t>Odhad</t>
  </si>
  <si>
    <t>Komplexné a predkomplexné skúšky, merania, realizačná projektová dokunetácia, revízna správa, skutkový stav</t>
  </si>
  <si>
    <t>Nh</t>
  </si>
  <si>
    <t>132</t>
  </si>
  <si>
    <t>01 -  Stavebné úpravy a zateplenie bytového domu</t>
  </si>
  <si>
    <t xml:space="preserve"> PRO-ING-Ing.Tkáč Pavol </t>
  </si>
  <si>
    <t>D1 - PRÁCE A DODÁVKY HSV</t>
  </si>
  <si>
    <t xml:space="preserve">    1 - ZEMNE PRÁCE</t>
  </si>
  <si>
    <t xml:space="preserve">    2 - ZÁKLADY</t>
  </si>
  <si>
    <t xml:space="preserve">    4 - VODOROVNÉ KONŠTRUKCIE</t>
  </si>
  <si>
    <t xml:space="preserve">    5 - KOMUNIKÁCIE</t>
  </si>
  <si>
    <t xml:space="preserve">    6 - ÚPRAVY POVRCHOV, PODLAHY, VÝPLNE</t>
  </si>
  <si>
    <t xml:space="preserve">    9 - OSTATNÉ KONŠTRUKCIE A PRÁCE</t>
  </si>
  <si>
    <t>D2 - PRÁCE A DODÁVKY PSV</t>
  </si>
  <si>
    <t xml:space="preserve">    711 - Izolácie proti vode a vlhkosti</t>
  </si>
  <si>
    <t xml:space="preserve">    713 - Izolácie tepelné</t>
  </si>
  <si>
    <t xml:space="preserve">    721 - Vnútorná kanalizácia</t>
  </si>
  <si>
    <t xml:space="preserve">    731 - Kotolne</t>
  </si>
  <si>
    <t xml:space="preserve">    762 - Konštrukcie tesárske</t>
  </si>
  <si>
    <t xml:space="preserve">    764 - Konštrukcie klampiarske</t>
  </si>
  <si>
    <t xml:space="preserve">    765 - Krytiny tvrdé</t>
  </si>
  <si>
    <t xml:space="preserve">    766 - Konštrukcie stolárske</t>
  </si>
  <si>
    <t xml:space="preserve">    767 - Konštrukcie doplnk. kovové stavebné</t>
  </si>
  <si>
    <t xml:space="preserve">    771 - Podlahy z dlaždíc  keramických</t>
  </si>
  <si>
    <t xml:space="preserve">    783 - Nátery</t>
  </si>
  <si>
    <t xml:space="preserve">    784 - Maľby</t>
  </si>
  <si>
    <t>D1</t>
  </si>
  <si>
    <t>PRÁCE A DODÁVKY HSV</t>
  </si>
  <si>
    <t>ZEMNE PRÁCE</t>
  </si>
  <si>
    <t>113106611</t>
  </si>
  <si>
    <t>Rozoberanie  dlažby z kociek 500x500</t>
  </si>
  <si>
    <t>113107112</t>
  </si>
  <si>
    <t>Odstránenie podkladov alebo krytov z kameniva ťaž. hr. 100-200 mm, do 200 m2</t>
  </si>
  <si>
    <t>132211101.S</t>
  </si>
  <si>
    <t xml:space="preserve">Hĺbenie rýh šírky do 600 mm v  hornine tr.3 súdržných </t>
  </si>
  <si>
    <t>162501102.S</t>
  </si>
  <si>
    <t>Vodorovné premiestnenie výkopku po spevnenej ceste z horniny tr.1-4, do 100 m3 na vzdialenosť do 3000 m</t>
  </si>
  <si>
    <t>-393363334</t>
  </si>
  <si>
    <t>162501105.S</t>
  </si>
  <si>
    <t>Vodorovné premiestnenie výkopku po spevnenej ceste z horniny tr.1-4, do 100 m3, príplatok k cene za každých ďalšich a začatých 1000 m</t>
  </si>
  <si>
    <t>-1669191179</t>
  </si>
  <si>
    <t>167101100</t>
  </si>
  <si>
    <t>Nakladanie výkopku tr.1-4</t>
  </si>
  <si>
    <t>171201201.S</t>
  </si>
  <si>
    <t>Uloženie sypaniny na skládky do 100 m3</t>
  </si>
  <si>
    <t>171209002.S</t>
  </si>
  <si>
    <t>Poplatok za skladovanie - zemina a kamenivo (17 05) ostatné</t>
  </si>
  <si>
    <t>t</t>
  </si>
  <si>
    <t>-762886162</t>
  </si>
  <si>
    <t>ZÁKLADY</t>
  </si>
  <si>
    <t>289970111</t>
  </si>
  <si>
    <t>Vrstva z fólie proti prerastaniu koreňov prisypaním</t>
  </si>
  <si>
    <t>VODOROVNÉ KONŠTRUKCIE</t>
  </si>
  <si>
    <t>451571111</t>
  </si>
  <si>
    <t>Lôžko pod dlažbu zo štrkopiesku hr.do 100 mm</t>
  </si>
  <si>
    <t>KOMUNIKÁCIE</t>
  </si>
  <si>
    <t>564861111</t>
  </si>
  <si>
    <t>Podklad zo štrkodrte hr. 200 mm</t>
  </si>
  <si>
    <t>596211132</t>
  </si>
  <si>
    <t>Kladenie zámkovej dlažby pre chodcov hr. 60 mm sk. C 100-300 m2</t>
  </si>
  <si>
    <t>592451100</t>
  </si>
  <si>
    <t>Dlažba zámková hr.6cm, sivá</t>
  </si>
  <si>
    <t>ÚPRAVY POVRCHOV, PODLAHY, VÝPLNE</t>
  </si>
  <si>
    <t>611460123.S</t>
  </si>
  <si>
    <t>Príprava vnútorného podkladu stropov penetráciou hĺbkovou na staré a nesúdržné podklady - strop pivníc</t>
  </si>
  <si>
    <t>-170511350</t>
  </si>
  <si>
    <t>612421331.S</t>
  </si>
  <si>
    <t>Oprava vnútorných vápenných omietok stien, v množstve opravenej plochy nad 10 do 30 % štukových</t>
  </si>
  <si>
    <t>612423731</t>
  </si>
  <si>
    <t>Oprava omietky stien štukových - vyspravenie omietok  po montáži okien</t>
  </si>
  <si>
    <t>612991270</t>
  </si>
  <si>
    <t xml:space="preserve">Náter vnút. omietok stropov 1x penetr. náter a 2x  Silikátová biela </t>
  </si>
  <si>
    <t>620991121</t>
  </si>
  <si>
    <t>Zakrývanie výplní vonk. otvorov z lešenia</t>
  </si>
  <si>
    <t>622464222</t>
  </si>
  <si>
    <t>Omietka vonk. stien tenkovrstv.  silikátová základ a škrabaná 1,5 mm</t>
  </si>
  <si>
    <t>625111304</t>
  </si>
  <si>
    <t>Zateplenie podhľadov polystyrén hr.30 mm</t>
  </si>
  <si>
    <t>625256203</t>
  </si>
  <si>
    <t>Kontaktný zatepľovací systém Baumit Pro  (EPS F) kotvy skrut. hr. 100 mm</t>
  </si>
  <si>
    <t>625256208</t>
  </si>
  <si>
    <t>Kontaktný zatepľovací systém Baumit Pro  (EPS F)  hr. 150 mm</t>
  </si>
  <si>
    <t>625256243</t>
  </si>
  <si>
    <t>Kontaktný zatepľovací systém Baumit Pro  EPS F ostenia hr. 30 mm</t>
  </si>
  <si>
    <t>625256245</t>
  </si>
  <si>
    <t>Kontaktný zatepľovací systém XPS STYRODUR ostenia hr. 30 mm</t>
  </si>
  <si>
    <t>625256315</t>
  </si>
  <si>
    <t>Kontaktný zatepľovací systém Baumit Pro  (min. vlna) hr. 150 mm</t>
  </si>
  <si>
    <t>625258110</t>
  </si>
  <si>
    <t>Doteplenie vonk. konštr. bez povrch. úpravy XPS STYRODUR  hr. izol. 100 mm</t>
  </si>
  <si>
    <t>633811111</t>
  </si>
  <si>
    <t>Brúsenie nerovností  podláh do 2 mm - stiahnutie výstupku - podklad po vybúranej dlažbe v zádveriach a schodisku</t>
  </si>
  <si>
    <t>633811119</t>
  </si>
  <si>
    <t>Príplatok k brúseniu nerovností  podláh ZKD 1 mm záberu</t>
  </si>
  <si>
    <t>OSTATNÉ KONŠTRUKCIE A PRÁCE</t>
  </si>
  <si>
    <t>916561111</t>
  </si>
  <si>
    <t>Osadenie záhon. obrubníka betón. do lôžka z betónu tr. C 12/15 s bočnou oporou</t>
  </si>
  <si>
    <t>592173210</t>
  </si>
  <si>
    <t>Obrubník záhonový 100x20x5</t>
  </si>
  <si>
    <t>kus</t>
  </si>
  <si>
    <t>918101111</t>
  </si>
  <si>
    <t>Lôžko pod obrubníky, krajníky, obruby z betónu tr. C 12/15</t>
  </si>
  <si>
    <t>941941042</t>
  </si>
  <si>
    <t>Montáž lešenia ľahk. radového s podlahami š. do 1,2 m v. do 30 m</t>
  </si>
  <si>
    <t>941941292</t>
  </si>
  <si>
    <t>Príplatok za prvý a každý ďalší mesiac použitia lešenia k pol. -1042</t>
  </si>
  <si>
    <t>941941842</t>
  </si>
  <si>
    <t>Demontáž lešenia ľahk. radového s podlahami š. do 1,2 m v. do 30 m</t>
  </si>
  <si>
    <t>941955001</t>
  </si>
  <si>
    <t>Lešenie ľahké prac. pomocné výš. podlahy do 1,2 m</t>
  </si>
  <si>
    <t>944944112</t>
  </si>
  <si>
    <t>Ochranná sieť z umelých vlákien s obrátkovosťou</t>
  </si>
  <si>
    <t>66</t>
  </si>
  <si>
    <t>944945012</t>
  </si>
  <si>
    <t>Montáž záchytnej striešky zhotovenie súčasne s lešením š. do 2 m</t>
  </si>
  <si>
    <t>944945812</t>
  </si>
  <si>
    <t>Demontáž záchytnej striešky zhotovenej súčasne s lešením š. do 2 m</t>
  </si>
  <si>
    <t>952901111</t>
  </si>
  <si>
    <t>Vyčistenie budov byt. alebo občian. výstavby pri výške podlažia do 4 m</t>
  </si>
  <si>
    <t>953945107</t>
  </si>
  <si>
    <t>Profil soklový hliníkový Sl 10</t>
  </si>
  <si>
    <t>953945111</t>
  </si>
  <si>
    <t>Lišta rohová s integrovanou textilnou tkaninou</t>
  </si>
  <si>
    <t>953945220</t>
  </si>
  <si>
    <t>Profil dilatačný PVC E s integrovanou tkaninou  - priebežný</t>
  </si>
  <si>
    <t>953945222</t>
  </si>
  <si>
    <t>Profil okenný APU s integrovanou tkaninou PCI</t>
  </si>
  <si>
    <t>965081713</t>
  </si>
  <si>
    <t>Búranie dlažieb xylolit. alebo keram. hr. do 1 cm nad 1 m2</t>
  </si>
  <si>
    <t>771471810</t>
  </si>
  <si>
    <t>Demontáž soklov keram. kladených do malty rovných</t>
  </si>
  <si>
    <t>968081132</t>
  </si>
  <si>
    <t>Demontáž plast. vchodových dverí bm obvodu</t>
  </si>
  <si>
    <t>976071111</t>
  </si>
  <si>
    <t>Vybúranie kovových zábradlí loggií</t>
  </si>
  <si>
    <t>979012112</t>
  </si>
  <si>
    <t>Zvislá doprava sute do 3,5 m</t>
  </si>
  <si>
    <t>979012119</t>
  </si>
  <si>
    <t>Príplatok za ďalších 3,5 m výšky</t>
  </si>
  <si>
    <t>979081111</t>
  </si>
  <si>
    <t>Odvoz sute a vybúraných hmôt na skládku do 1 km</t>
  </si>
  <si>
    <t>979081121</t>
  </si>
  <si>
    <t>Odvoz sute a vybúraných hmôt na skládku každý ďalší 1 km</t>
  </si>
  <si>
    <t>979082111</t>
  </si>
  <si>
    <t>Vnútrostavenisková doprava sute a vybúraných hmôt do 10 m</t>
  </si>
  <si>
    <t>979082121</t>
  </si>
  <si>
    <t>Vnútrost. doprava sute a vybúraných hmôt každých ďalších 5 m</t>
  </si>
  <si>
    <t>979087213</t>
  </si>
  <si>
    <t>Nakladanie vybúraných hmôt na dopravný prostriedok</t>
  </si>
  <si>
    <t>979131409</t>
  </si>
  <si>
    <t>Poplatok za ulož.a znešk.staveb.sute na vymedzených skládkach "O"-ostatný odpad</t>
  </si>
  <si>
    <t>998991111</t>
  </si>
  <si>
    <t>Presun hmôt pre opravy v objektoch výšky do 25 m</t>
  </si>
  <si>
    <t>D2</t>
  </si>
  <si>
    <t>PRÁCE A DODÁVKY PSV</t>
  </si>
  <si>
    <t>711</t>
  </si>
  <si>
    <t>Izolácie proti vode a vlhkosti</t>
  </si>
  <si>
    <t>711251126</t>
  </si>
  <si>
    <t>Pružná hydroizolácia Ardalon 1K Plus - zádverie</t>
  </si>
  <si>
    <t>998711201</t>
  </si>
  <si>
    <t>Presun hmôt pre izolácie proti vode v objektoch výšky do 6 m</t>
  </si>
  <si>
    <t>713</t>
  </si>
  <si>
    <t>Izolácie tepelné</t>
  </si>
  <si>
    <t>713100831</t>
  </si>
  <si>
    <t>Odstránenie 1 vrstvy izolacie z vláknitých materiálov</t>
  </si>
  <si>
    <t>713111125</t>
  </si>
  <si>
    <t>Montáž tep. izolácie stropov rovných spodom, prilepenie</t>
  </si>
  <si>
    <t>6315A5121</t>
  </si>
  <si>
    <t>Izolácia minerálna Knauf CLT C1 Thermal hr.50mm</t>
  </si>
  <si>
    <t>6315A5127</t>
  </si>
  <si>
    <t>Izolácia minerálna Knauf CLT C1 Thermal hr.160mm</t>
  </si>
  <si>
    <t>713113135</t>
  </si>
  <si>
    <t>D+M  tepel. izolácie stropov fúkanej z minerálnych vlákien hr.180+140mm</t>
  </si>
  <si>
    <t>713136010.S</t>
  </si>
  <si>
    <t>D+M tepelnej izolácie stien striekanou PUR hrúbky  50mm</t>
  </si>
  <si>
    <t>2076710015</t>
  </si>
  <si>
    <t>998713201</t>
  </si>
  <si>
    <t>Presun hmôt pre izolácie tepelné v objektoch výšky do 6 m</t>
  </si>
  <si>
    <t>721</t>
  </si>
  <si>
    <t>Vnútorná kanalizácia</t>
  </si>
  <si>
    <t>721170909</t>
  </si>
  <si>
    <t>Vsadenie odbočky do potrubia DN110</t>
  </si>
  <si>
    <t>67</t>
  </si>
  <si>
    <t>721171109</t>
  </si>
  <si>
    <t>Potrubie kanal. z PVC-U rúr hrdlových odpadné D 110x2,2</t>
  </si>
  <si>
    <t>721194109</t>
  </si>
  <si>
    <t>Vyvedenie a upevnenie kanal. výpustiek D 110x2.3</t>
  </si>
  <si>
    <t>69</t>
  </si>
  <si>
    <t>721273153</t>
  </si>
  <si>
    <t>Ventilačné hlavice polypropylen PP DN 110</t>
  </si>
  <si>
    <t>998721203</t>
  </si>
  <si>
    <t>Presun hmôt pre vnút. kanalizáciu v objektoch výšky do 24 m</t>
  </si>
  <si>
    <t>731</t>
  </si>
  <si>
    <t>Kotolne</t>
  </si>
  <si>
    <t>71</t>
  </si>
  <si>
    <t>731100000</t>
  </si>
  <si>
    <t>Vyregulovanie kúrenia</t>
  </si>
  <si>
    <t>kpl</t>
  </si>
  <si>
    <t>134</t>
  </si>
  <si>
    <t>762</t>
  </si>
  <si>
    <t>Konštrukcie tesárske</t>
  </si>
  <si>
    <t>762332120.S</t>
  </si>
  <si>
    <t>Montáž viazaných konštrukcií krovov striech z reziva priemernej plochy 120 - 224 cm2</t>
  </si>
  <si>
    <t>136</t>
  </si>
  <si>
    <t>73</t>
  </si>
  <si>
    <t>762341201.S</t>
  </si>
  <si>
    <t>Montáž latovania jednoduchých striech pre sklon do 60° - vyrovnanie - rovinnosť strechy</t>
  </si>
  <si>
    <t>-698701216</t>
  </si>
  <si>
    <t>605120002800.S</t>
  </si>
  <si>
    <t>Hranoly z mäkkého reziva neopracované nehranené akosť II, prierez 25-100 cm2</t>
  </si>
  <si>
    <t>1532505476</t>
  </si>
  <si>
    <t>75</t>
  </si>
  <si>
    <t>762342203</t>
  </si>
  <si>
    <t>Montáž latovania striech, rozpätie 22 až 36 cm, vrátane vyrez. otvor.</t>
  </si>
  <si>
    <t>138</t>
  </si>
  <si>
    <t>762332110.S</t>
  </si>
  <si>
    <t>Montáž viazaných konštrukcií krovov striech z reziva priemernej plochy do 120 cm2 -bočné spevnenie prehnutých krokiev</t>
  </si>
  <si>
    <t>-2052350797</t>
  </si>
  <si>
    <t>77</t>
  </si>
  <si>
    <t>605120007600.S</t>
  </si>
  <si>
    <t>Fošne hr. 40mm š.120mm</t>
  </si>
  <si>
    <t>-156329543</t>
  </si>
  <si>
    <t>762342204</t>
  </si>
  <si>
    <t>Montáž kontralatí, rozpätie 80-120 cm</t>
  </si>
  <si>
    <t>140</t>
  </si>
  <si>
    <t>79</t>
  </si>
  <si>
    <t>605171030</t>
  </si>
  <si>
    <t>Lata SM 1 do 25cm2 x 400-600cm</t>
  </si>
  <si>
    <t>142</t>
  </si>
  <si>
    <t>762342812.S</t>
  </si>
  <si>
    <t>Demontáž latovania striech so sklonom do 60° pri osovej vzdialenosti lát 0,22 - 0,50 m, -0,00500 t</t>
  </si>
  <si>
    <t>144</t>
  </si>
  <si>
    <t>81</t>
  </si>
  <si>
    <t>762342813</t>
  </si>
  <si>
    <t>Demontáž latovania striech os. vzdial. nad 0,50 m</t>
  </si>
  <si>
    <t>146</t>
  </si>
  <si>
    <t>762395000.S</t>
  </si>
  <si>
    <t>Spojovacie prostriedky pre viazané konštrukcie krovov, debnenie a laťovanie, nadstrešné konštr., spádové kliny - svorky, dosky, klince, pásová oceľ, vruty</t>
  </si>
  <si>
    <t>148</t>
  </si>
  <si>
    <t>83</t>
  </si>
  <si>
    <t>762421014</t>
  </si>
  <si>
    <t>Obloženie podstrešníc z dosiek OSB skrutk. na zraz hr. dosky 18 mm</t>
  </si>
  <si>
    <t>150</t>
  </si>
  <si>
    <t>762432222</t>
  </si>
  <si>
    <t>Obloženie stien z dosiek OSB skrutkovaných na pero a drážku dosky hrúbky 22 mm- upravená časť strechy - sekcia B,C,D</t>
  </si>
  <si>
    <t>152</t>
  </si>
  <si>
    <t>85</t>
  </si>
  <si>
    <t>762811210</t>
  </si>
  <si>
    <t>Montáž záklopu z dosiek hrubých, vrchný na zraz</t>
  </si>
  <si>
    <t>154</t>
  </si>
  <si>
    <t>762811811</t>
  </si>
  <si>
    <t>Demontáž záklopu z dosiek hrubých hr. do 32 mm</t>
  </si>
  <si>
    <t>156</t>
  </si>
  <si>
    <t>87</t>
  </si>
  <si>
    <t>605152040</t>
  </si>
  <si>
    <t>Hranol SM 1 140x140</t>
  </si>
  <si>
    <t>158</t>
  </si>
  <si>
    <t>605180607</t>
  </si>
  <si>
    <t>Doska hr.25mm</t>
  </si>
  <si>
    <t>160</t>
  </si>
  <si>
    <t>89</t>
  </si>
  <si>
    <t>998762203</t>
  </si>
  <si>
    <t>Presun hmôt pre tesárske konštr. v objektoch výšky do 24 m</t>
  </si>
  <si>
    <t>162</t>
  </si>
  <si>
    <t>764</t>
  </si>
  <si>
    <t>Konštrukcie klampiarske</t>
  </si>
  <si>
    <t>764111183</t>
  </si>
  <si>
    <t>Montáž krytiny z poplastovaného  plechu, hladké strešné, hr. plechu 0,8 mm, sklon do 30°</t>
  </si>
  <si>
    <t>164</t>
  </si>
  <si>
    <t>91</t>
  </si>
  <si>
    <t>764172129.S</t>
  </si>
  <si>
    <t>Lapač snehu rúrkový s konzolami, sklon strechy od 30° do 45°</t>
  </si>
  <si>
    <t>-1015664954</t>
  </si>
  <si>
    <t>765901250</t>
  </si>
  <si>
    <t>Pokrytie striech fóliou podstrešnou kontaktnou difúznou</t>
  </si>
  <si>
    <t>166</t>
  </si>
  <si>
    <t>93</t>
  </si>
  <si>
    <t>5535H0308</t>
  </si>
  <si>
    <t>Plech vo zvitkoch poplastovaný</t>
  </si>
  <si>
    <t>168</t>
  </si>
  <si>
    <t>764171271</t>
  </si>
  <si>
    <t>Oplechovanie  vetracieho potrubia, vetracích hlavíc</t>
  </si>
  <si>
    <t>170</t>
  </si>
  <si>
    <t>95</t>
  </si>
  <si>
    <t>764171431</t>
  </si>
  <si>
    <t>Odkvapová lišta rš 250</t>
  </si>
  <si>
    <t>172</t>
  </si>
  <si>
    <t>764171432</t>
  </si>
  <si>
    <t>Záveterná lišta rš 330</t>
  </si>
  <si>
    <t>174</t>
  </si>
  <si>
    <t>97</t>
  </si>
  <si>
    <t>764171445</t>
  </si>
  <si>
    <t>Úžľabie rš 660</t>
  </si>
  <si>
    <t>176</t>
  </si>
  <si>
    <t>764171453</t>
  </si>
  <si>
    <t>Hrebeň rš 400</t>
  </si>
  <si>
    <t>178</t>
  </si>
  <si>
    <t>99</t>
  </si>
  <si>
    <t>764351836</t>
  </si>
  <si>
    <t>Klamp. demont. hákov, do 30°</t>
  </si>
  <si>
    <t>180</t>
  </si>
  <si>
    <t>764352810</t>
  </si>
  <si>
    <t>Klamp. demont. žľaby polkruhové rš 330, do 30°</t>
  </si>
  <si>
    <t>182</t>
  </si>
  <si>
    <t>101</t>
  </si>
  <si>
    <t>764359261</t>
  </si>
  <si>
    <t>Klamp. príplatok priskrutkovanie hákov pododkvapových</t>
  </si>
  <si>
    <t>184</t>
  </si>
  <si>
    <t>764359810</t>
  </si>
  <si>
    <t>Klamp. demont. kotlík konický d-125, do 30°</t>
  </si>
  <si>
    <t>186</t>
  </si>
  <si>
    <t>103</t>
  </si>
  <si>
    <t>764410240</t>
  </si>
  <si>
    <t>Klamp. poplast pl. oplechovanie parapetov rš 250</t>
  </si>
  <si>
    <t>188</t>
  </si>
  <si>
    <t>764410270</t>
  </si>
  <si>
    <t>Klamp. poplast pl. oplechovanie parapetov rš 450</t>
  </si>
  <si>
    <t>190</t>
  </si>
  <si>
    <t>105</t>
  </si>
  <si>
    <t>6119A0206</t>
  </si>
  <si>
    <t>Koncovka parapetná biela pár (ks)</t>
  </si>
  <si>
    <t>192</t>
  </si>
  <si>
    <t>764410850</t>
  </si>
  <si>
    <t>Klamp. demont. parapetov rš 300</t>
  </si>
  <si>
    <t>194</t>
  </si>
  <si>
    <t>107</t>
  </si>
  <si>
    <t>764430250</t>
  </si>
  <si>
    <t>Klamp. poplast pl oplechovanie stien  rš 600</t>
  </si>
  <si>
    <t>196</t>
  </si>
  <si>
    <t>764430850</t>
  </si>
  <si>
    <t>Klamp. demont. oplechovanie múrov rš 600</t>
  </si>
  <si>
    <t>198</t>
  </si>
  <si>
    <t>109</t>
  </si>
  <si>
    <t>764454802</t>
  </si>
  <si>
    <t>Klamp. demont. rúr odpadových kruhových d-125</t>
  </si>
  <si>
    <t>200</t>
  </si>
  <si>
    <t>764751113.S</t>
  </si>
  <si>
    <t>Zvodová rúra kruhová pozink farebný vrátane príslušenstva, priemer 120 mm</t>
  </si>
  <si>
    <t>202</t>
  </si>
  <si>
    <t>111</t>
  </si>
  <si>
    <t>764751152</t>
  </si>
  <si>
    <t>Odskok rúry odkvapovej d 125 mm</t>
  </si>
  <si>
    <t>204</t>
  </si>
  <si>
    <t>764761120</t>
  </si>
  <si>
    <t>Źľab pododkvapný poplast. pl. rš330</t>
  </si>
  <si>
    <t>206</t>
  </si>
  <si>
    <t>113</t>
  </si>
  <si>
    <t>764761171</t>
  </si>
  <si>
    <t>Ćelo žľabu 125mm</t>
  </si>
  <si>
    <t>208</t>
  </si>
  <si>
    <t>721242211</t>
  </si>
  <si>
    <t>Univerzálny lapač strešných splavenín z PVC, priamy 300x155/110</t>
  </si>
  <si>
    <t>210</t>
  </si>
  <si>
    <t>115</t>
  </si>
  <si>
    <t>764761231</t>
  </si>
  <si>
    <t>Kotlík  žľab 125 mm</t>
  </si>
  <si>
    <t>212</t>
  </si>
  <si>
    <t>998764201</t>
  </si>
  <si>
    <t>Presun hmôt pre klampiarske konštr. v objektoch výšky do 6 m</t>
  </si>
  <si>
    <t>214</t>
  </si>
  <si>
    <t>765</t>
  </si>
  <si>
    <t>Krytiny tvrdé</t>
  </si>
  <si>
    <t>117</t>
  </si>
  <si>
    <t>765901083</t>
  </si>
  <si>
    <t>M+D strešnej fólie na krokvy</t>
  </si>
  <si>
    <t>216</t>
  </si>
  <si>
    <t>765312810</t>
  </si>
  <si>
    <t>Demontáž škridlovej krytiny do sute</t>
  </si>
  <si>
    <t>218</t>
  </si>
  <si>
    <t>766</t>
  </si>
  <si>
    <t>Konštrukcie stolárske</t>
  </si>
  <si>
    <t>119</t>
  </si>
  <si>
    <t>766671005</t>
  </si>
  <si>
    <t>Montáž okna strešného VELUX, veľkosť okna 94x140 cm P 08 so zatepľovacou sadou, parozábranou a lemovaním</t>
  </si>
  <si>
    <t>-613963538</t>
  </si>
  <si>
    <t>611310006000</t>
  </si>
  <si>
    <t>Strešné okno drevené kyvné , šxv 940x1400 mm s kľučkou,</t>
  </si>
  <si>
    <t>-2123353492</t>
  </si>
  <si>
    <t>121</t>
  </si>
  <si>
    <t>611380003700</t>
  </si>
  <si>
    <t>Lemovanie hliníkové, šxv 940x1400 mm bez zatepľovacej sady, pre profilovanú strešnú krytinu do 120 mm</t>
  </si>
  <si>
    <t>-2003233598</t>
  </si>
  <si>
    <t>611380007100</t>
  </si>
  <si>
    <t>Zatepľovacia sada, šxv 940x1400 mm</t>
  </si>
  <si>
    <t>-2128505440</t>
  </si>
  <si>
    <t>123</t>
  </si>
  <si>
    <t>611380009100</t>
  </si>
  <si>
    <t>Manžeta z parotesnej fólie, šxv 940x1400 mm</t>
  </si>
  <si>
    <t>1179170050</t>
  </si>
  <si>
    <t>766673811</t>
  </si>
  <si>
    <t>Demontáž strešného okna vlnitá krytina do 45°</t>
  </si>
  <si>
    <t>222</t>
  </si>
  <si>
    <t>125</t>
  </si>
  <si>
    <t>998766203</t>
  </si>
  <si>
    <t>Presun hmôt pre konštr. stolárske v objektoch výšky do 24 m</t>
  </si>
  <si>
    <t>224</t>
  </si>
  <si>
    <t>767</t>
  </si>
  <si>
    <t>Konštrukcie doplnk. kovové stavebné</t>
  </si>
  <si>
    <t>767631510</t>
  </si>
  <si>
    <t>Montáž okien plastových</t>
  </si>
  <si>
    <t>226</t>
  </si>
  <si>
    <t>127</t>
  </si>
  <si>
    <t>611440202</t>
  </si>
  <si>
    <t>Plastová stena logií s posúvnym okenným krídlom 1985x2500 trojsklo Ug=0,5</t>
  </si>
  <si>
    <t>228</t>
  </si>
  <si>
    <t>611440203</t>
  </si>
  <si>
    <t>Plastová stena logií s posúvnym okenným krídlom 2145x2500 trojsklo Ug=0,5</t>
  </si>
  <si>
    <t>230</t>
  </si>
  <si>
    <t>129</t>
  </si>
  <si>
    <t>767641510</t>
  </si>
  <si>
    <t>Montáž dverí plastových</t>
  </si>
  <si>
    <t>232</t>
  </si>
  <si>
    <t>611436780</t>
  </si>
  <si>
    <t>Presklená Hliníková stena s vchodovými dverami 2125x2500, izolačné trojsklo Ug=0,6</t>
  </si>
  <si>
    <t>234</t>
  </si>
  <si>
    <t>131</t>
  </si>
  <si>
    <t>611436785</t>
  </si>
  <si>
    <t>Presklená hliníková stena s vchodovými dverami 2575x2500 izolačné trojsklo Ug=0,6</t>
  </si>
  <si>
    <t>236</t>
  </si>
  <si>
    <t>998767201</t>
  </si>
  <si>
    <t>Presun hmôt pre kovové stav. doplnk. konštr. v objektoch výšky do 6 m</t>
  </si>
  <si>
    <t>238</t>
  </si>
  <si>
    <t>771</t>
  </si>
  <si>
    <t>Podlahy z dlaždíc  keramických</t>
  </si>
  <si>
    <t>133</t>
  </si>
  <si>
    <t>771071141</t>
  </si>
  <si>
    <t>Montáž keram. dlažieb mrazuvzdorným lepidlom ( elastický )</t>
  </si>
  <si>
    <t>240</t>
  </si>
  <si>
    <t>597634800</t>
  </si>
  <si>
    <t>Dlaž. protišmyková, mrazuvzdorná</t>
  </si>
  <si>
    <t>242</t>
  </si>
  <si>
    <t>135</t>
  </si>
  <si>
    <t>771272811</t>
  </si>
  <si>
    <t>Montáž schodiskovej profilovej hrany</t>
  </si>
  <si>
    <t>244</t>
  </si>
  <si>
    <t>283421465</t>
  </si>
  <si>
    <t>Lišta AL schodiskové hrany</t>
  </si>
  <si>
    <t>246</t>
  </si>
  <si>
    <t>137</t>
  </si>
  <si>
    <t>771274123</t>
  </si>
  <si>
    <t>Montáž obkl.stupňov sklz.keram.do flex.lep.do 30cm</t>
  </si>
  <si>
    <t>248</t>
  </si>
  <si>
    <t>771274242</t>
  </si>
  <si>
    <t>Montáž obkl.podstup.sklz.keram.do flex.lep.do 20cm</t>
  </si>
  <si>
    <t>250</t>
  </si>
  <si>
    <t>139</t>
  </si>
  <si>
    <t>771444113</t>
  </si>
  <si>
    <t>Montáž soklov hutn.rovných do flexib.lep.do 12cm</t>
  </si>
  <si>
    <t>252</t>
  </si>
  <si>
    <t>998771202</t>
  </si>
  <si>
    <t>Presun hmôt pre podlahy z dlaždíc v objektoch výšky do 12 m</t>
  </si>
  <si>
    <t>254</t>
  </si>
  <si>
    <t>783</t>
  </si>
  <si>
    <t>Nátery</t>
  </si>
  <si>
    <t>141</t>
  </si>
  <si>
    <t>783201831</t>
  </si>
  <si>
    <t>Odstránenie náterov z doplnk. kov. konštr. oceľovou kefou</t>
  </si>
  <si>
    <t>783222100</t>
  </si>
  <si>
    <t>Nátery kov. stav. doplnk. konštr. syntet. dvojnásobné</t>
  </si>
  <si>
    <t>258</t>
  </si>
  <si>
    <t>143</t>
  </si>
  <si>
    <t>783226100</t>
  </si>
  <si>
    <t>Nátery kov. stav. doplnk. konštr. syntet. základné</t>
  </si>
  <si>
    <t>260</t>
  </si>
  <si>
    <t>783782203</t>
  </si>
  <si>
    <t>Nátery tesárskych konštr. Lastanoxom Q (Bochemit QB-inovovaná náhrada)</t>
  </si>
  <si>
    <t>262</t>
  </si>
  <si>
    <t>145</t>
  </si>
  <si>
    <t>783801811</t>
  </si>
  <si>
    <t>Odstránenie starých náterov z omietok oškrabaním s obrúsením stropov</t>
  </si>
  <si>
    <t>-1752628691</t>
  </si>
  <si>
    <t>783812110</t>
  </si>
  <si>
    <t xml:space="preserve">Nátery olejové farby bielej omietok stien dvojnás. 1x email a 2x plným tmel. </t>
  </si>
  <si>
    <t>-712370269</t>
  </si>
  <si>
    <t>784</t>
  </si>
  <si>
    <t>Maľby</t>
  </si>
  <si>
    <t>147</t>
  </si>
  <si>
    <t>784410510</t>
  </si>
  <si>
    <t>Prebrúsenie a orpášenie jemnozrnných povrchov výšky nad 3,80 m</t>
  </si>
  <si>
    <t>1265068436</t>
  </si>
  <si>
    <t>784412301</t>
  </si>
  <si>
    <t>Penetrácia  v miest. do 3,8m</t>
  </si>
  <si>
    <t>264</t>
  </si>
  <si>
    <t>149</t>
  </si>
  <si>
    <t>784452372</t>
  </si>
  <si>
    <t>Maľby z maliarskych zmesí Primalex, Farmal, ručne nanášané tónované dvojnásobné na jemnozrnný podklad výšky nad 3,80 m</t>
  </si>
  <si>
    <t>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</si>
</sst>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>
      <selection activeCell="AK35" sqref="AK35:AO35"/>
    </sheetView>
  </sheetViews>
  <sheetFormatPr defaultRowHeight="1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 x14ac:dyDescent="0.2">
      <c r="AR2" s="211" t="s">
        <v>5</v>
      </c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S2" s="14" t="s">
        <v>6</v>
      </c>
      <c r="BT2" s="14" t="s">
        <v>7</v>
      </c>
    </row>
    <row r="3" spans="1:74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 x14ac:dyDescent="0.2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 x14ac:dyDescent="0.2">
      <c r="B5" s="17"/>
      <c r="D5" s="21" t="s">
        <v>12</v>
      </c>
      <c r="K5" s="176" t="s">
        <v>13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R5" s="17"/>
      <c r="BE5" s="173" t="s">
        <v>14</v>
      </c>
      <c r="BS5" s="14" t="s">
        <v>6</v>
      </c>
    </row>
    <row r="6" spans="1:74" s="1" customFormat="1" ht="36.950000000000003" customHeight="1" x14ac:dyDescent="0.2">
      <c r="B6" s="17"/>
      <c r="D6" s="23" t="s">
        <v>15</v>
      </c>
      <c r="K6" s="178" t="s">
        <v>16</v>
      </c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R6" s="17"/>
      <c r="BE6" s="174"/>
      <c r="BS6" s="14" t="s">
        <v>6</v>
      </c>
    </row>
    <row r="7" spans="1:74" s="1" customFormat="1" ht="12" customHeight="1" x14ac:dyDescent="0.2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174"/>
      <c r="BS7" s="14" t="s">
        <v>6</v>
      </c>
    </row>
    <row r="8" spans="1:74" s="1" customFormat="1" ht="12" customHeight="1" x14ac:dyDescent="0.2">
      <c r="B8" s="17"/>
      <c r="D8" s="24" t="s">
        <v>19</v>
      </c>
      <c r="K8" s="22" t="s">
        <v>20</v>
      </c>
      <c r="AK8" s="24" t="s">
        <v>21</v>
      </c>
      <c r="AN8" s="25">
        <v>0</v>
      </c>
      <c r="AR8" s="17"/>
      <c r="BE8" s="174"/>
      <c r="BS8" s="14" t="s">
        <v>6</v>
      </c>
    </row>
    <row r="9" spans="1:74" s="1" customFormat="1" ht="14.45" customHeight="1" x14ac:dyDescent="0.2">
      <c r="B9" s="17"/>
      <c r="AR9" s="17"/>
      <c r="BE9" s="174"/>
      <c r="BS9" s="14" t="s">
        <v>6</v>
      </c>
    </row>
    <row r="10" spans="1:74" s="1" customFormat="1" ht="12" customHeight="1" x14ac:dyDescent="0.2">
      <c r="B10" s="17"/>
      <c r="D10" s="24" t="s">
        <v>22</v>
      </c>
      <c r="AK10" s="24" t="s">
        <v>23</v>
      </c>
      <c r="AN10" s="22" t="s">
        <v>1</v>
      </c>
      <c r="AR10" s="17"/>
      <c r="BE10" s="174"/>
      <c r="BS10" s="14" t="s">
        <v>6</v>
      </c>
    </row>
    <row r="11" spans="1:74" s="1" customFormat="1" ht="18.399999999999999" customHeight="1" x14ac:dyDescent="0.2">
      <c r="B11" s="17"/>
      <c r="E11" s="22" t="s">
        <v>20</v>
      </c>
      <c r="AK11" s="24" t="s">
        <v>24</v>
      </c>
      <c r="AN11" s="22" t="s">
        <v>1</v>
      </c>
      <c r="AR11" s="17"/>
      <c r="BE11" s="174"/>
      <c r="BS11" s="14" t="s">
        <v>6</v>
      </c>
    </row>
    <row r="12" spans="1:74" s="1" customFormat="1" ht="6.95" customHeight="1" x14ac:dyDescent="0.2">
      <c r="B12" s="17"/>
      <c r="AR12" s="17"/>
      <c r="BE12" s="174"/>
      <c r="BS12" s="14" t="s">
        <v>6</v>
      </c>
    </row>
    <row r="13" spans="1:74" s="1" customFormat="1" ht="12" customHeight="1" x14ac:dyDescent="0.2">
      <c r="B13" s="17"/>
      <c r="D13" s="24" t="s">
        <v>25</v>
      </c>
      <c r="AK13" s="24" t="s">
        <v>23</v>
      </c>
      <c r="AN13" s="26" t="s">
        <v>26</v>
      </c>
      <c r="AR13" s="17"/>
      <c r="BE13" s="174"/>
      <c r="BS13" s="14" t="s">
        <v>6</v>
      </c>
    </row>
    <row r="14" spans="1:74" ht="12.75" x14ac:dyDescent="0.2">
      <c r="B14" s="17"/>
      <c r="E14" s="179" t="s">
        <v>26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24" t="s">
        <v>24</v>
      </c>
      <c r="AN14" s="26" t="s">
        <v>26</v>
      </c>
      <c r="AR14" s="17"/>
      <c r="BE14" s="174"/>
      <c r="BS14" s="14" t="s">
        <v>6</v>
      </c>
    </row>
    <row r="15" spans="1:74" s="1" customFormat="1" ht="6.95" customHeight="1" x14ac:dyDescent="0.2">
      <c r="B15" s="17"/>
      <c r="AR15" s="17"/>
      <c r="BE15" s="174"/>
      <c r="BS15" s="14" t="s">
        <v>3</v>
      </c>
    </row>
    <row r="16" spans="1:74" s="1" customFormat="1" ht="12" customHeight="1" x14ac:dyDescent="0.2">
      <c r="B16" s="17"/>
      <c r="D16" s="24" t="s">
        <v>27</v>
      </c>
      <c r="AK16" s="24" t="s">
        <v>23</v>
      </c>
      <c r="AN16" s="22" t="s">
        <v>1</v>
      </c>
      <c r="AR16" s="17"/>
      <c r="BE16" s="174"/>
      <c r="BS16" s="14" t="s">
        <v>3</v>
      </c>
    </row>
    <row r="17" spans="1:71" s="1" customFormat="1" ht="18.399999999999999" customHeight="1" x14ac:dyDescent="0.2">
      <c r="B17" s="17"/>
      <c r="E17" s="22" t="s">
        <v>20</v>
      </c>
      <c r="AK17" s="24" t="s">
        <v>24</v>
      </c>
      <c r="AN17" s="22" t="s">
        <v>1</v>
      </c>
      <c r="AR17" s="17"/>
      <c r="BE17" s="174"/>
      <c r="BS17" s="14" t="s">
        <v>28</v>
      </c>
    </row>
    <row r="18" spans="1:71" s="1" customFormat="1" ht="6.95" customHeight="1" x14ac:dyDescent="0.2">
      <c r="B18" s="17"/>
      <c r="AR18" s="17"/>
      <c r="BE18" s="174"/>
      <c r="BS18" s="14" t="s">
        <v>6</v>
      </c>
    </row>
    <row r="19" spans="1:71" s="1" customFormat="1" ht="12" customHeight="1" x14ac:dyDescent="0.2">
      <c r="B19" s="17"/>
      <c r="D19" s="24" t="s">
        <v>29</v>
      </c>
      <c r="AK19" s="24" t="s">
        <v>23</v>
      </c>
      <c r="AN19" s="22" t="s">
        <v>1</v>
      </c>
      <c r="AR19" s="17"/>
      <c r="BE19" s="174"/>
      <c r="BS19" s="14" t="s">
        <v>6</v>
      </c>
    </row>
    <row r="20" spans="1:71" s="1" customFormat="1" ht="18.399999999999999" customHeight="1" x14ac:dyDescent="0.2">
      <c r="B20" s="17"/>
      <c r="E20" s="22" t="s">
        <v>20</v>
      </c>
      <c r="AK20" s="24" t="s">
        <v>24</v>
      </c>
      <c r="AN20" s="22" t="s">
        <v>1</v>
      </c>
      <c r="AR20" s="17"/>
      <c r="BE20" s="174"/>
      <c r="BS20" s="14" t="s">
        <v>28</v>
      </c>
    </row>
    <row r="21" spans="1:71" s="1" customFormat="1" ht="6.95" customHeight="1" x14ac:dyDescent="0.2">
      <c r="B21" s="17"/>
      <c r="AR21" s="17"/>
      <c r="BE21" s="174"/>
    </row>
    <row r="22" spans="1:71" s="1" customFormat="1" ht="12" customHeight="1" x14ac:dyDescent="0.2">
      <c r="B22" s="17"/>
      <c r="D22" s="24" t="s">
        <v>30</v>
      </c>
      <c r="AR22" s="17"/>
      <c r="BE22" s="174"/>
    </row>
    <row r="23" spans="1:71" s="1" customFormat="1" ht="16.5" customHeight="1" x14ac:dyDescent="0.2">
      <c r="B23" s="17"/>
      <c r="E23" s="181" t="s">
        <v>1</v>
      </c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R23" s="17"/>
      <c r="BE23" s="174"/>
    </row>
    <row r="24" spans="1:71" s="1" customFormat="1" ht="6.95" customHeight="1" x14ac:dyDescent="0.2">
      <c r="B24" s="17"/>
      <c r="AR24" s="17"/>
      <c r="BE24" s="174"/>
    </row>
    <row r="25" spans="1:71" s="1" customFormat="1" ht="6.95" customHeight="1" x14ac:dyDescent="0.2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74"/>
    </row>
    <row r="26" spans="1:71" s="2" customFormat="1" ht="25.9" customHeight="1" x14ac:dyDescent="0.2">
      <c r="A26" s="29"/>
      <c r="B26" s="30"/>
      <c r="C26" s="29"/>
      <c r="D26" s="31" t="s">
        <v>31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82">
        <f>ROUND(AG94,2)</f>
        <v>0</v>
      </c>
      <c r="AL26" s="183"/>
      <c r="AM26" s="183"/>
      <c r="AN26" s="183"/>
      <c r="AO26" s="183"/>
      <c r="AP26" s="29"/>
      <c r="AQ26" s="29"/>
      <c r="AR26" s="30"/>
      <c r="BE26" s="174"/>
    </row>
    <row r="27" spans="1:71" s="2" customFormat="1" ht="6.95" customHeight="1" x14ac:dyDescent="0.2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74"/>
    </row>
    <row r="28" spans="1:71" s="2" customFormat="1" ht="12.75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84" t="s">
        <v>32</v>
      </c>
      <c r="M28" s="184"/>
      <c r="N28" s="184"/>
      <c r="O28" s="184"/>
      <c r="P28" s="184"/>
      <c r="Q28" s="29"/>
      <c r="R28" s="29"/>
      <c r="S28" s="29"/>
      <c r="T28" s="29"/>
      <c r="U28" s="29"/>
      <c r="V28" s="29"/>
      <c r="W28" s="184" t="s">
        <v>33</v>
      </c>
      <c r="X28" s="184"/>
      <c r="Y28" s="184"/>
      <c r="Z28" s="184"/>
      <c r="AA28" s="184"/>
      <c r="AB28" s="184"/>
      <c r="AC28" s="184"/>
      <c r="AD28" s="184"/>
      <c r="AE28" s="184"/>
      <c r="AF28" s="29"/>
      <c r="AG28" s="29"/>
      <c r="AH28" s="29"/>
      <c r="AI28" s="29"/>
      <c r="AJ28" s="29"/>
      <c r="AK28" s="184" t="s">
        <v>34</v>
      </c>
      <c r="AL28" s="184"/>
      <c r="AM28" s="184"/>
      <c r="AN28" s="184"/>
      <c r="AO28" s="184"/>
      <c r="AP28" s="29"/>
      <c r="AQ28" s="29"/>
      <c r="AR28" s="30"/>
      <c r="BE28" s="174"/>
    </row>
    <row r="29" spans="1:71" s="3" customFormat="1" ht="14.45" customHeight="1" x14ac:dyDescent="0.2">
      <c r="B29" s="34"/>
      <c r="D29" s="24" t="s">
        <v>35</v>
      </c>
      <c r="F29" s="24" t="s">
        <v>36</v>
      </c>
      <c r="L29" s="187">
        <v>0.2</v>
      </c>
      <c r="M29" s="186"/>
      <c r="N29" s="186"/>
      <c r="O29" s="186"/>
      <c r="P29" s="186"/>
      <c r="W29" s="185">
        <f>ROUND(AZ94, 2)</f>
        <v>0</v>
      </c>
      <c r="X29" s="186"/>
      <c r="Y29" s="186"/>
      <c r="Z29" s="186"/>
      <c r="AA29" s="186"/>
      <c r="AB29" s="186"/>
      <c r="AC29" s="186"/>
      <c r="AD29" s="186"/>
      <c r="AE29" s="186"/>
      <c r="AK29" s="185">
        <f>ROUND(AV94, 2)</f>
        <v>0</v>
      </c>
      <c r="AL29" s="186"/>
      <c r="AM29" s="186"/>
      <c r="AN29" s="186"/>
      <c r="AO29" s="186"/>
      <c r="AR29" s="34"/>
      <c r="BE29" s="175"/>
    </row>
    <row r="30" spans="1:71" s="3" customFormat="1" ht="14.45" customHeight="1" x14ac:dyDescent="0.2">
      <c r="B30" s="34"/>
      <c r="F30" s="24" t="s">
        <v>37</v>
      </c>
      <c r="L30" s="187">
        <v>0.2</v>
      </c>
      <c r="M30" s="186"/>
      <c r="N30" s="186"/>
      <c r="O30" s="186"/>
      <c r="P30" s="186"/>
      <c r="W30" s="185">
        <f>ROUND(BA94, 2)</f>
        <v>0</v>
      </c>
      <c r="X30" s="186"/>
      <c r="Y30" s="186"/>
      <c r="Z30" s="186"/>
      <c r="AA30" s="186"/>
      <c r="AB30" s="186"/>
      <c r="AC30" s="186"/>
      <c r="AD30" s="186"/>
      <c r="AE30" s="186"/>
      <c r="AK30" s="185">
        <f>ROUND(AW94, 2)</f>
        <v>0</v>
      </c>
      <c r="AL30" s="186"/>
      <c r="AM30" s="186"/>
      <c r="AN30" s="186"/>
      <c r="AO30" s="186"/>
      <c r="AR30" s="34"/>
      <c r="BE30" s="175"/>
    </row>
    <row r="31" spans="1:71" s="3" customFormat="1" ht="14.45" hidden="1" customHeight="1" x14ac:dyDescent="0.2">
      <c r="B31" s="34"/>
      <c r="F31" s="24" t="s">
        <v>38</v>
      </c>
      <c r="L31" s="187">
        <v>0.2</v>
      </c>
      <c r="M31" s="186"/>
      <c r="N31" s="186"/>
      <c r="O31" s="186"/>
      <c r="P31" s="186"/>
      <c r="W31" s="185">
        <f>ROUND(BB94, 2)</f>
        <v>0</v>
      </c>
      <c r="X31" s="186"/>
      <c r="Y31" s="186"/>
      <c r="Z31" s="186"/>
      <c r="AA31" s="186"/>
      <c r="AB31" s="186"/>
      <c r="AC31" s="186"/>
      <c r="AD31" s="186"/>
      <c r="AE31" s="186"/>
      <c r="AK31" s="185">
        <v>0</v>
      </c>
      <c r="AL31" s="186"/>
      <c r="AM31" s="186"/>
      <c r="AN31" s="186"/>
      <c r="AO31" s="186"/>
      <c r="AR31" s="34"/>
      <c r="BE31" s="175"/>
    </row>
    <row r="32" spans="1:71" s="3" customFormat="1" ht="14.45" hidden="1" customHeight="1" x14ac:dyDescent="0.2">
      <c r="B32" s="34"/>
      <c r="F32" s="24" t="s">
        <v>39</v>
      </c>
      <c r="L32" s="187">
        <v>0.2</v>
      </c>
      <c r="M32" s="186"/>
      <c r="N32" s="186"/>
      <c r="O32" s="186"/>
      <c r="P32" s="186"/>
      <c r="W32" s="185">
        <f>ROUND(BC94, 2)</f>
        <v>0</v>
      </c>
      <c r="X32" s="186"/>
      <c r="Y32" s="186"/>
      <c r="Z32" s="186"/>
      <c r="AA32" s="186"/>
      <c r="AB32" s="186"/>
      <c r="AC32" s="186"/>
      <c r="AD32" s="186"/>
      <c r="AE32" s="186"/>
      <c r="AK32" s="185">
        <v>0</v>
      </c>
      <c r="AL32" s="186"/>
      <c r="AM32" s="186"/>
      <c r="AN32" s="186"/>
      <c r="AO32" s="186"/>
      <c r="AR32" s="34"/>
      <c r="BE32" s="175"/>
    </row>
    <row r="33" spans="1:57" s="3" customFormat="1" ht="14.45" hidden="1" customHeight="1" x14ac:dyDescent="0.2">
      <c r="B33" s="34"/>
      <c r="F33" s="24" t="s">
        <v>40</v>
      </c>
      <c r="L33" s="187">
        <v>0</v>
      </c>
      <c r="M33" s="186"/>
      <c r="N33" s="186"/>
      <c r="O33" s="186"/>
      <c r="P33" s="186"/>
      <c r="W33" s="185">
        <f>ROUND(BD94, 2)</f>
        <v>0</v>
      </c>
      <c r="X33" s="186"/>
      <c r="Y33" s="186"/>
      <c r="Z33" s="186"/>
      <c r="AA33" s="186"/>
      <c r="AB33" s="186"/>
      <c r="AC33" s="186"/>
      <c r="AD33" s="186"/>
      <c r="AE33" s="186"/>
      <c r="AK33" s="185">
        <v>0</v>
      </c>
      <c r="AL33" s="186"/>
      <c r="AM33" s="186"/>
      <c r="AN33" s="186"/>
      <c r="AO33" s="186"/>
      <c r="AR33" s="34"/>
      <c r="BE33" s="175"/>
    </row>
    <row r="34" spans="1:57" s="2" customFormat="1" ht="6.95" customHeight="1" x14ac:dyDescent="0.2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74"/>
    </row>
    <row r="35" spans="1:57" s="2" customFormat="1" ht="25.9" customHeight="1" x14ac:dyDescent="0.2">
      <c r="A35" s="29"/>
      <c r="B35" s="30"/>
      <c r="C35" s="35"/>
      <c r="D35" s="36" t="s">
        <v>41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42</v>
      </c>
      <c r="U35" s="37"/>
      <c r="V35" s="37"/>
      <c r="W35" s="37"/>
      <c r="X35" s="188" t="s">
        <v>43</v>
      </c>
      <c r="Y35" s="189"/>
      <c r="Z35" s="189"/>
      <c r="AA35" s="189"/>
      <c r="AB35" s="189"/>
      <c r="AC35" s="37"/>
      <c r="AD35" s="37"/>
      <c r="AE35" s="37"/>
      <c r="AF35" s="37"/>
      <c r="AG35" s="37"/>
      <c r="AH35" s="37"/>
      <c r="AI35" s="37"/>
      <c r="AJ35" s="37"/>
      <c r="AK35" s="190">
        <f>SUM(AK26:AK33)</f>
        <v>0</v>
      </c>
      <c r="AL35" s="189"/>
      <c r="AM35" s="189"/>
      <c r="AN35" s="189"/>
      <c r="AO35" s="191"/>
      <c r="AP35" s="35"/>
      <c r="AQ35" s="35"/>
      <c r="AR35" s="30"/>
      <c r="BE35" s="29"/>
    </row>
    <row r="36" spans="1:57" s="2" customFormat="1" ht="6.95" customHeight="1" x14ac:dyDescent="0.2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 x14ac:dyDescent="0.2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 x14ac:dyDescent="0.2">
      <c r="B38" s="17"/>
      <c r="AR38" s="17"/>
    </row>
    <row r="39" spans="1:57" s="1" customFormat="1" ht="14.45" customHeight="1" x14ac:dyDescent="0.2">
      <c r="B39" s="17"/>
      <c r="AR39" s="17"/>
    </row>
    <row r="40" spans="1:57" s="1" customFormat="1" ht="14.45" customHeight="1" x14ac:dyDescent="0.2">
      <c r="B40" s="17"/>
      <c r="AR40" s="17"/>
    </row>
    <row r="41" spans="1:57" s="1" customFormat="1" ht="14.45" customHeight="1" x14ac:dyDescent="0.2">
      <c r="B41" s="17"/>
      <c r="AR41" s="17"/>
    </row>
    <row r="42" spans="1:57" s="1" customFormat="1" ht="14.45" customHeight="1" x14ac:dyDescent="0.2">
      <c r="B42" s="17"/>
      <c r="AR42" s="17"/>
    </row>
    <row r="43" spans="1:57" s="1" customFormat="1" ht="14.45" customHeight="1" x14ac:dyDescent="0.2">
      <c r="B43" s="17"/>
      <c r="AR43" s="17"/>
    </row>
    <row r="44" spans="1:57" s="1" customFormat="1" ht="14.45" customHeight="1" x14ac:dyDescent="0.2">
      <c r="B44" s="17"/>
      <c r="AR44" s="17"/>
    </row>
    <row r="45" spans="1:57" s="1" customFormat="1" ht="14.45" customHeight="1" x14ac:dyDescent="0.2">
      <c r="B45" s="17"/>
      <c r="AR45" s="17"/>
    </row>
    <row r="46" spans="1:57" s="1" customFormat="1" ht="14.45" customHeight="1" x14ac:dyDescent="0.2">
      <c r="B46" s="17"/>
      <c r="AR46" s="17"/>
    </row>
    <row r="47" spans="1:57" s="1" customFormat="1" ht="14.45" customHeight="1" x14ac:dyDescent="0.2">
      <c r="B47" s="17"/>
      <c r="AR47" s="17"/>
    </row>
    <row r="48" spans="1:57" s="1" customFormat="1" ht="14.45" customHeight="1" x14ac:dyDescent="0.2">
      <c r="B48" s="17"/>
      <c r="AR48" s="17"/>
    </row>
    <row r="49" spans="1:57" s="2" customFormat="1" ht="14.45" customHeight="1" x14ac:dyDescent="0.2">
      <c r="B49" s="39"/>
      <c r="D49" s="40" t="s">
        <v>44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45</v>
      </c>
      <c r="AI49" s="41"/>
      <c r="AJ49" s="41"/>
      <c r="AK49" s="41"/>
      <c r="AL49" s="41"/>
      <c r="AM49" s="41"/>
      <c r="AN49" s="41"/>
      <c r="AO49" s="41"/>
      <c r="AR49" s="39"/>
    </row>
    <row r="50" spans="1:57" ht="11.25" x14ac:dyDescent="0.2">
      <c r="B50" s="17"/>
      <c r="AR50" s="17"/>
    </row>
    <row r="51" spans="1:57" ht="11.25" x14ac:dyDescent="0.2">
      <c r="B51" s="17"/>
      <c r="AR51" s="17"/>
    </row>
    <row r="52" spans="1:57" ht="11.25" x14ac:dyDescent="0.2">
      <c r="B52" s="17"/>
      <c r="AR52" s="17"/>
    </row>
    <row r="53" spans="1:57" ht="11.25" x14ac:dyDescent="0.2">
      <c r="B53" s="17"/>
      <c r="AR53" s="17"/>
    </row>
    <row r="54" spans="1:57" ht="11.25" x14ac:dyDescent="0.2">
      <c r="B54" s="17"/>
      <c r="AR54" s="17"/>
    </row>
    <row r="55" spans="1:57" ht="11.25" x14ac:dyDescent="0.2">
      <c r="B55" s="17"/>
      <c r="AR55" s="17"/>
    </row>
    <row r="56" spans="1:57" ht="11.25" x14ac:dyDescent="0.2">
      <c r="B56" s="17"/>
      <c r="AR56" s="17"/>
    </row>
    <row r="57" spans="1:57" ht="11.25" x14ac:dyDescent="0.2">
      <c r="B57" s="17"/>
      <c r="AR57" s="17"/>
    </row>
    <row r="58" spans="1:57" ht="11.25" x14ac:dyDescent="0.2">
      <c r="B58" s="17"/>
      <c r="AR58" s="17"/>
    </row>
    <row r="59" spans="1:57" ht="11.25" x14ac:dyDescent="0.2">
      <c r="B59" s="17"/>
      <c r="AR59" s="17"/>
    </row>
    <row r="60" spans="1:57" s="2" customFormat="1" ht="12.75" x14ac:dyDescent="0.2">
      <c r="A60" s="29"/>
      <c r="B60" s="30"/>
      <c r="C60" s="29"/>
      <c r="D60" s="42" t="s">
        <v>46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47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46</v>
      </c>
      <c r="AI60" s="32"/>
      <c r="AJ60" s="32"/>
      <c r="AK60" s="32"/>
      <c r="AL60" s="32"/>
      <c r="AM60" s="42" t="s">
        <v>47</v>
      </c>
      <c r="AN60" s="32"/>
      <c r="AO60" s="32"/>
      <c r="AP60" s="29"/>
      <c r="AQ60" s="29"/>
      <c r="AR60" s="30"/>
      <c r="BE60" s="29"/>
    </row>
    <row r="61" spans="1:57" ht="11.25" x14ac:dyDescent="0.2">
      <c r="B61" s="17"/>
      <c r="AR61" s="17"/>
    </row>
    <row r="62" spans="1:57" ht="11.25" x14ac:dyDescent="0.2">
      <c r="B62" s="17"/>
      <c r="AR62" s="17"/>
    </row>
    <row r="63" spans="1:57" ht="11.25" x14ac:dyDescent="0.2">
      <c r="B63" s="17"/>
      <c r="AR63" s="17"/>
    </row>
    <row r="64" spans="1:57" s="2" customFormat="1" ht="12.75" x14ac:dyDescent="0.2">
      <c r="A64" s="29"/>
      <c r="B64" s="30"/>
      <c r="C64" s="29"/>
      <c r="D64" s="40" t="s">
        <v>48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49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1.25" x14ac:dyDescent="0.2">
      <c r="B65" s="17"/>
      <c r="AR65" s="17"/>
    </row>
    <row r="66" spans="1:57" ht="11.25" x14ac:dyDescent="0.2">
      <c r="B66" s="17"/>
      <c r="AR66" s="17"/>
    </row>
    <row r="67" spans="1:57" ht="11.25" x14ac:dyDescent="0.2">
      <c r="B67" s="17"/>
      <c r="AR67" s="17"/>
    </row>
    <row r="68" spans="1:57" ht="11.25" x14ac:dyDescent="0.2">
      <c r="B68" s="17"/>
      <c r="AR68" s="17"/>
    </row>
    <row r="69" spans="1:57" ht="11.25" x14ac:dyDescent="0.2">
      <c r="B69" s="17"/>
      <c r="AR69" s="17"/>
    </row>
    <row r="70" spans="1:57" ht="11.25" x14ac:dyDescent="0.2">
      <c r="B70" s="17"/>
      <c r="AR70" s="17"/>
    </row>
    <row r="71" spans="1:57" ht="11.25" x14ac:dyDescent="0.2">
      <c r="B71" s="17"/>
      <c r="AR71" s="17"/>
    </row>
    <row r="72" spans="1:57" ht="11.25" x14ac:dyDescent="0.2">
      <c r="B72" s="17"/>
      <c r="AR72" s="17"/>
    </row>
    <row r="73" spans="1:57" ht="11.25" x14ac:dyDescent="0.2">
      <c r="B73" s="17"/>
      <c r="AR73" s="17"/>
    </row>
    <row r="74" spans="1:57" ht="11.25" x14ac:dyDescent="0.2">
      <c r="B74" s="17"/>
      <c r="AR74" s="17"/>
    </row>
    <row r="75" spans="1:57" s="2" customFormat="1" ht="12.75" x14ac:dyDescent="0.2">
      <c r="A75" s="29"/>
      <c r="B75" s="30"/>
      <c r="C75" s="29"/>
      <c r="D75" s="42" t="s">
        <v>46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47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46</v>
      </c>
      <c r="AI75" s="32"/>
      <c r="AJ75" s="32"/>
      <c r="AK75" s="32"/>
      <c r="AL75" s="32"/>
      <c r="AM75" s="42" t="s">
        <v>47</v>
      </c>
      <c r="AN75" s="32"/>
      <c r="AO75" s="32"/>
      <c r="AP75" s="29"/>
      <c r="AQ75" s="29"/>
      <c r="AR75" s="30"/>
      <c r="BE75" s="29"/>
    </row>
    <row r="76" spans="1:57" s="2" customFormat="1" ht="11.25" x14ac:dyDescent="0.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 x14ac:dyDescent="0.2">
      <c r="A82" s="29"/>
      <c r="B82" s="30"/>
      <c r="C82" s="18" t="s">
        <v>50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 x14ac:dyDescent="0.2">
      <c r="B84" s="48"/>
      <c r="C84" s="24" t="s">
        <v>12</v>
      </c>
      <c r="L84" s="4" t="str">
        <f>K5</f>
        <v>2291</v>
      </c>
      <c r="AR84" s="48"/>
    </row>
    <row r="85" spans="1:91" s="5" customFormat="1" ht="36.950000000000003" customHeight="1" x14ac:dyDescent="0.2">
      <c r="B85" s="49"/>
      <c r="C85" s="50" t="s">
        <v>15</v>
      </c>
      <c r="L85" s="192" t="str">
        <f>K6</f>
        <v>Významná obnova bytového domu č.256/50</v>
      </c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R85" s="49"/>
    </row>
    <row r="86" spans="1:91" s="2" customFormat="1" ht="6.95" customHeight="1" x14ac:dyDescent="0.2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 x14ac:dyDescent="0.2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194">
        <f>IF(AN8= "","",AN8)</f>
        <v>0</v>
      </c>
      <c r="AN87" s="194"/>
      <c r="AO87" s="29"/>
      <c r="AP87" s="29"/>
      <c r="AQ87" s="29"/>
      <c r="AR87" s="30"/>
      <c r="BE87" s="29"/>
    </row>
    <row r="88" spans="1:91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 x14ac:dyDescent="0.2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27</v>
      </c>
      <c r="AJ89" s="29"/>
      <c r="AK89" s="29"/>
      <c r="AL89" s="29"/>
      <c r="AM89" s="195" t="str">
        <f>IF(E17="","",E17)</f>
        <v xml:space="preserve"> </v>
      </c>
      <c r="AN89" s="196"/>
      <c r="AO89" s="196"/>
      <c r="AP89" s="196"/>
      <c r="AQ89" s="29"/>
      <c r="AR89" s="30"/>
      <c r="AS89" s="197" t="s">
        <v>51</v>
      </c>
      <c r="AT89" s="198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 x14ac:dyDescent="0.2">
      <c r="A90" s="29"/>
      <c r="B90" s="30"/>
      <c r="C90" s="24" t="s">
        <v>25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29</v>
      </c>
      <c r="AJ90" s="29"/>
      <c r="AK90" s="29"/>
      <c r="AL90" s="29"/>
      <c r="AM90" s="195" t="str">
        <f>IF(E20="","",E20)</f>
        <v xml:space="preserve"> </v>
      </c>
      <c r="AN90" s="196"/>
      <c r="AO90" s="196"/>
      <c r="AP90" s="196"/>
      <c r="AQ90" s="29"/>
      <c r="AR90" s="30"/>
      <c r="AS90" s="199"/>
      <c r="AT90" s="200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 x14ac:dyDescent="0.2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9"/>
      <c r="AT91" s="200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 x14ac:dyDescent="0.2">
      <c r="A92" s="29"/>
      <c r="B92" s="30"/>
      <c r="C92" s="201" t="s">
        <v>52</v>
      </c>
      <c r="D92" s="202"/>
      <c r="E92" s="202"/>
      <c r="F92" s="202"/>
      <c r="G92" s="202"/>
      <c r="H92" s="57"/>
      <c r="I92" s="203" t="s">
        <v>53</v>
      </c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4" t="s">
        <v>54</v>
      </c>
      <c r="AH92" s="202"/>
      <c r="AI92" s="202"/>
      <c r="AJ92" s="202"/>
      <c r="AK92" s="202"/>
      <c r="AL92" s="202"/>
      <c r="AM92" s="202"/>
      <c r="AN92" s="203" t="s">
        <v>55</v>
      </c>
      <c r="AO92" s="202"/>
      <c r="AP92" s="205"/>
      <c r="AQ92" s="58" t="s">
        <v>56</v>
      </c>
      <c r="AR92" s="30"/>
      <c r="AS92" s="59" t="s">
        <v>57</v>
      </c>
      <c r="AT92" s="60" t="s">
        <v>58</v>
      </c>
      <c r="AU92" s="60" t="s">
        <v>59</v>
      </c>
      <c r="AV92" s="60" t="s">
        <v>60</v>
      </c>
      <c r="AW92" s="60" t="s">
        <v>61</v>
      </c>
      <c r="AX92" s="60" t="s">
        <v>62</v>
      </c>
      <c r="AY92" s="60" t="s">
        <v>63</v>
      </c>
      <c r="AZ92" s="60" t="s">
        <v>64</v>
      </c>
      <c r="BA92" s="60" t="s">
        <v>65</v>
      </c>
      <c r="BB92" s="60" t="s">
        <v>66</v>
      </c>
      <c r="BC92" s="60" t="s">
        <v>67</v>
      </c>
      <c r="BD92" s="61" t="s">
        <v>68</v>
      </c>
      <c r="BE92" s="29"/>
    </row>
    <row r="93" spans="1:91" s="2" customFormat="1" ht="10.9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 x14ac:dyDescent="0.2">
      <c r="B94" s="65"/>
      <c r="C94" s="66" t="s">
        <v>69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9">
        <f>ROUND(SUM(AG95:AG96),2)</f>
        <v>0</v>
      </c>
      <c r="AH94" s="209"/>
      <c r="AI94" s="209"/>
      <c r="AJ94" s="209"/>
      <c r="AK94" s="209"/>
      <c r="AL94" s="209"/>
      <c r="AM94" s="209"/>
      <c r="AN94" s="210">
        <f>SUM(AG94,AT94)</f>
        <v>0</v>
      </c>
      <c r="AO94" s="210"/>
      <c r="AP94" s="210"/>
      <c r="AQ94" s="69" t="s">
        <v>1</v>
      </c>
      <c r="AR94" s="65"/>
      <c r="AS94" s="70">
        <f>ROUND(SUM(AS95:AS96),2)</f>
        <v>0</v>
      </c>
      <c r="AT94" s="71">
        <f>ROUND(SUM(AV94:AW94),2)</f>
        <v>0</v>
      </c>
      <c r="AU94" s="72">
        <f>ROUND(SUM(AU95:AU96),5)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ROUND(SUM(AZ95:AZ96),2)</f>
        <v>0</v>
      </c>
      <c r="BA94" s="71">
        <f>ROUND(SUM(BA95:BA96),2)</f>
        <v>0</v>
      </c>
      <c r="BB94" s="71">
        <f>ROUND(SUM(BB95:BB96),2)</f>
        <v>0</v>
      </c>
      <c r="BC94" s="71">
        <f>ROUND(SUM(BC95:BC96),2)</f>
        <v>0</v>
      </c>
      <c r="BD94" s="73">
        <f>ROUND(SUM(BD95:BD96),2)</f>
        <v>0</v>
      </c>
      <c r="BS94" s="74" t="s">
        <v>70</v>
      </c>
      <c r="BT94" s="74" t="s">
        <v>71</v>
      </c>
      <c r="BU94" s="75" t="s">
        <v>72</v>
      </c>
      <c r="BV94" s="74" t="s">
        <v>73</v>
      </c>
      <c r="BW94" s="74" t="s">
        <v>4</v>
      </c>
      <c r="BX94" s="74" t="s">
        <v>74</v>
      </c>
      <c r="CL94" s="74" t="s">
        <v>1</v>
      </c>
    </row>
    <row r="95" spans="1:91" s="7" customFormat="1" ht="16.5" customHeight="1" x14ac:dyDescent="0.2">
      <c r="A95" s="76" t="s">
        <v>75</v>
      </c>
      <c r="B95" s="77"/>
      <c r="C95" s="78"/>
      <c r="D95" s="208" t="s">
        <v>76</v>
      </c>
      <c r="E95" s="208"/>
      <c r="F95" s="208"/>
      <c r="G95" s="208"/>
      <c r="H95" s="208"/>
      <c r="I95" s="79"/>
      <c r="J95" s="208" t="s">
        <v>77</v>
      </c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6">
        <f>'02 - Bleskozvod a uzemnenie'!J30</f>
        <v>0</v>
      </c>
      <c r="AH95" s="207"/>
      <c r="AI95" s="207"/>
      <c r="AJ95" s="207"/>
      <c r="AK95" s="207"/>
      <c r="AL95" s="207"/>
      <c r="AM95" s="207"/>
      <c r="AN95" s="206">
        <f>SUM(AG95,AT95)</f>
        <v>0</v>
      </c>
      <c r="AO95" s="207"/>
      <c r="AP95" s="207"/>
      <c r="AQ95" s="80" t="s">
        <v>78</v>
      </c>
      <c r="AR95" s="77"/>
      <c r="AS95" s="81">
        <v>0</v>
      </c>
      <c r="AT95" s="82">
        <f>ROUND(SUM(AV95:AW95),2)</f>
        <v>0</v>
      </c>
      <c r="AU95" s="83">
        <f>'02 - Bleskozvod a uzemnenie'!P120</f>
        <v>0</v>
      </c>
      <c r="AV95" s="82">
        <f>'02 - Bleskozvod a uzemnenie'!J33</f>
        <v>0</v>
      </c>
      <c r="AW95" s="82">
        <f>'02 - Bleskozvod a uzemnenie'!J34</f>
        <v>0</v>
      </c>
      <c r="AX95" s="82">
        <f>'02 - Bleskozvod a uzemnenie'!J35</f>
        <v>0</v>
      </c>
      <c r="AY95" s="82">
        <f>'02 - Bleskozvod a uzemnenie'!J36</f>
        <v>0</v>
      </c>
      <c r="AZ95" s="82">
        <f>'02 - Bleskozvod a uzemnenie'!F33</f>
        <v>0</v>
      </c>
      <c r="BA95" s="82">
        <f>'02 - Bleskozvod a uzemnenie'!F34</f>
        <v>0</v>
      </c>
      <c r="BB95" s="82">
        <f>'02 - Bleskozvod a uzemnenie'!F35</f>
        <v>0</v>
      </c>
      <c r="BC95" s="82">
        <f>'02 - Bleskozvod a uzemnenie'!F36</f>
        <v>0</v>
      </c>
      <c r="BD95" s="84">
        <f>'02 - Bleskozvod a uzemnenie'!F37</f>
        <v>0</v>
      </c>
      <c r="BT95" s="85" t="s">
        <v>79</v>
      </c>
      <c r="BV95" s="85" t="s">
        <v>73</v>
      </c>
      <c r="BW95" s="85" t="s">
        <v>80</v>
      </c>
      <c r="BX95" s="85" t="s">
        <v>4</v>
      </c>
      <c r="CL95" s="85" t="s">
        <v>1</v>
      </c>
      <c r="CM95" s="85" t="s">
        <v>71</v>
      </c>
    </row>
    <row r="96" spans="1:91" s="7" customFormat="1" ht="24.75" customHeight="1" x14ac:dyDescent="0.2">
      <c r="A96" s="76" t="s">
        <v>75</v>
      </c>
      <c r="B96" s="77"/>
      <c r="C96" s="78"/>
      <c r="D96" s="208" t="s">
        <v>81</v>
      </c>
      <c r="E96" s="208"/>
      <c r="F96" s="208"/>
      <c r="G96" s="208"/>
      <c r="H96" s="208"/>
      <c r="I96" s="79"/>
      <c r="J96" s="208" t="s">
        <v>82</v>
      </c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6">
        <f>'01 -  Stavebné úpravy a z...'!J30</f>
        <v>0</v>
      </c>
      <c r="AH96" s="207"/>
      <c r="AI96" s="207"/>
      <c r="AJ96" s="207"/>
      <c r="AK96" s="207"/>
      <c r="AL96" s="207"/>
      <c r="AM96" s="207"/>
      <c r="AN96" s="206">
        <f>SUM(AG96,AT96)</f>
        <v>0</v>
      </c>
      <c r="AO96" s="207"/>
      <c r="AP96" s="207"/>
      <c r="AQ96" s="80" t="s">
        <v>78</v>
      </c>
      <c r="AR96" s="77"/>
      <c r="AS96" s="86">
        <v>0</v>
      </c>
      <c r="AT96" s="87">
        <f>ROUND(SUM(AV96:AW96),2)</f>
        <v>0</v>
      </c>
      <c r="AU96" s="88">
        <f>'01 -  Stavebné úpravy a z...'!P136</f>
        <v>0</v>
      </c>
      <c r="AV96" s="87">
        <f>'01 -  Stavebné úpravy a z...'!J33</f>
        <v>0</v>
      </c>
      <c r="AW96" s="87">
        <f>'01 -  Stavebné úpravy a z...'!J34</f>
        <v>0</v>
      </c>
      <c r="AX96" s="87">
        <f>'01 -  Stavebné úpravy a z...'!J35</f>
        <v>0</v>
      </c>
      <c r="AY96" s="87">
        <f>'01 -  Stavebné úpravy a z...'!J36</f>
        <v>0</v>
      </c>
      <c r="AZ96" s="87">
        <f>'01 -  Stavebné úpravy a z...'!F33</f>
        <v>0</v>
      </c>
      <c r="BA96" s="87">
        <f>'01 -  Stavebné úpravy a z...'!F34</f>
        <v>0</v>
      </c>
      <c r="BB96" s="87">
        <f>'01 -  Stavebné úpravy a z...'!F35</f>
        <v>0</v>
      </c>
      <c r="BC96" s="87">
        <f>'01 -  Stavebné úpravy a z...'!F36</f>
        <v>0</v>
      </c>
      <c r="BD96" s="89">
        <f>'01 -  Stavebné úpravy a z...'!F37</f>
        <v>0</v>
      </c>
      <c r="BT96" s="85" t="s">
        <v>79</v>
      </c>
      <c r="BV96" s="85" t="s">
        <v>73</v>
      </c>
      <c r="BW96" s="85" t="s">
        <v>83</v>
      </c>
      <c r="BX96" s="85" t="s">
        <v>4</v>
      </c>
      <c r="CL96" s="85" t="s">
        <v>1</v>
      </c>
      <c r="CM96" s="85" t="s">
        <v>71</v>
      </c>
    </row>
    <row r="97" spans="1:57" s="2" customFormat="1" ht="30" customHeight="1" x14ac:dyDescent="0.2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s="2" customFormat="1" ht="6.95" customHeight="1" x14ac:dyDescent="0.2">
      <c r="A98" s="29"/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</sheetData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2 - Bleskozvod a uzemnenie'!C2" display="/" xr:uid="{00000000-0004-0000-0000-000000000000}"/>
    <hyperlink ref="A96" location="'01 -  Stavebné úpravy a z...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90"/>
  <sheetViews>
    <sheetView showGridLines="0" workbookViewId="0">
      <selection activeCell="I26" sqref="I26"/>
    </sheetView>
  </sheetViews>
  <sheetFormatPr defaultRowHeight="1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211" t="s">
        <v>5</v>
      </c>
      <c r="M2" s="177"/>
      <c r="N2" s="177"/>
      <c r="O2" s="177"/>
      <c r="P2" s="177"/>
      <c r="Q2" s="177"/>
      <c r="R2" s="177"/>
      <c r="S2" s="177"/>
      <c r="T2" s="177"/>
      <c r="U2" s="177"/>
      <c r="V2" s="177"/>
      <c r="AT2" s="14" t="s">
        <v>80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 x14ac:dyDescent="0.2">
      <c r="B4" s="17"/>
      <c r="D4" s="18" t="s">
        <v>84</v>
      </c>
      <c r="L4" s="17"/>
      <c r="M4" s="90" t="s">
        <v>9</v>
      </c>
      <c r="AT4" s="14" t="s">
        <v>3</v>
      </c>
    </row>
    <row r="5" spans="1:46" s="1" customFormat="1" ht="6.95" customHeight="1" x14ac:dyDescent="0.2">
      <c r="B5" s="17"/>
      <c r="L5" s="17"/>
    </row>
    <row r="6" spans="1:46" s="1" customFormat="1" ht="12" customHeight="1" x14ac:dyDescent="0.2">
      <c r="B6" s="17"/>
      <c r="D6" s="24" t="s">
        <v>15</v>
      </c>
      <c r="L6" s="17"/>
    </row>
    <row r="7" spans="1:46" s="1" customFormat="1" ht="16.5" customHeight="1" x14ac:dyDescent="0.2">
      <c r="B7" s="17"/>
      <c r="E7" s="212" t="str">
        <f>'Rekapitulácia stavby'!K6</f>
        <v>Významná obnova bytového domu č.256/50</v>
      </c>
      <c r="F7" s="213"/>
      <c r="G7" s="213"/>
      <c r="H7" s="213"/>
      <c r="L7" s="17"/>
    </row>
    <row r="8" spans="1:46" s="2" customFormat="1" ht="12" customHeight="1" x14ac:dyDescent="0.2">
      <c r="A8" s="29"/>
      <c r="B8" s="30"/>
      <c r="C8" s="29"/>
      <c r="D8" s="24" t="s">
        <v>85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192" t="s">
        <v>86</v>
      </c>
      <c r="F9" s="214"/>
      <c r="G9" s="214"/>
      <c r="H9" s="214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2">
        <v>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24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15" t="str">
        <f>'Rekapitulácia stavby'!E14</f>
        <v>Vyplň údaj</v>
      </c>
      <c r="F18" s="176"/>
      <c r="G18" s="176"/>
      <c r="H18" s="176"/>
      <c r="I18" s="24" t="s">
        <v>24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4" t="s">
        <v>29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4" t="s">
        <v>30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91"/>
      <c r="B27" s="92"/>
      <c r="C27" s="91"/>
      <c r="D27" s="91"/>
      <c r="E27" s="181" t="s">
        <v>1</v>
      </c>
      <c r="F27" s="181"/>
      <c r="G27" s="181"/>
      <c r="H27" s="18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x14ac:dyDescent="0.2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4" t="s">
        <v>31</v>
      </c>
      <c r="E30" s="29"/>
      <c r="F30" s="29"/>
      <c r="G30" s="29"/>
      <c r="H30" s="29"/>
      <c r="I30" s="29"/>
      <c r="J30" s="68">
        <f>ROUND(J120,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x14ac:dyDescent="0.2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x14ac:dyDescent="0.2">
      <c r="A33" s="29"/>
      <c r="B33" s="30"/>
      <c r="C33" s="29"/>
      <c r="D33" s="95" t="s">
        <v>35</v>
      </c>
      <c r="E33" s="24" t="s">
        <v>36</v>
      </c>
      <c r="F33" s="96">
        <f>ROUND((SUM(BE120:BE189)),  2)</f>
        <v>0</v>
      </c>
      <c r="G33" s="29"/>
      <c r="H33" s="29"/>
      <c r="I33" s="97">
        <v>0.2</v>
      </c>
      <c r="J33" s="96">
        <f>ROUND(((SUM(BE120:BE189))*I33),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4" t="s">
        <v>37</v>
      </c>
      <c r="F34" s="96">
        <f>ROUND((SUM(BF120:BF189)),  2)</f>
        <v>0</v>
      </c>
      <c r="G34" s="29"/>
      <c r="H34" s="29"/>
      <c r="I34" s="97">
        <v>0.2</v>
      </c>
      <c r="J34" s="96">
        <f>ROUND(((SUM(BF120:BF189))*I34),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 x14ac:dyDescent="0.2">
      <c r="A35" s="29"/>
      <c r="B35" s="30"/>
      <c r="C35" s="29"/>
      <c r="D35" s="29"/>
      <c r="E35" s="24" t="s">
        <v>38</v>
      </c>
      <c r="F35" s="96">
        <f>ROUND((SUM(BG120:BG189)),  2)</f>
        <v>0</v>
      </c>
      <c r="G35" s="29"/>
      <c r="H35" s="29"/>
      <c r="I35" s="97">
        <v>0.2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 x14ac:dyDescent="0.2">
      <c r="A36" s="29"/>
      <c r="B36" s="30"/>
      <c r="C36" s="29"/>
      <c r="D36" s="29"/>
      <c r="E36" s="24" t="s">
        <v>39</v>
      </c>
      <c r="F36" s="96">
        <f>ROUND((SUM(BH120:BH189)),  2)</f>
        <v>0</v>
      </c>
      <c r="G36" s="29"/>
      <c r="H36" s="29"/>
      <c r="I36" s="97">
        <v>0.2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4" t="s">
        <v>40</v>
      </c>
      <c r="F37" s="96">
        <f>ROUND((SUM(BI120:BI189)),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98"/>
      <c r="D39" s="99" t="s">
        <v>41</v>
      </c>
      <c r="E39" s="57"/>
      <c r="F39" s="57"/>
      <c r="G39" s="100" t="s">
        <v>42</v>
      </c>
      <c r="H39" s="101" t="s">
        <v>43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 x14ac:dyDescent="0.2">
      <c r="B41" s="17"/>
      <c r="L41" s="17"/>
    </row>
    <row r="42" spans="1:31" s="1" customFormat="1" ht="14.45" customHeight="1" x14ac:dyDescent="0.2">
      <c r="B42" s="17"/>
      <c r="L42" s="17"/>
    </row>
    <row r="43" spans="1:31" s="1" customFormat="1" ht="14.45" customHeight="1" x14ac:dyDescent="0.2">
      <c r="B43" s="17"/>
      <c r="L43" s="17"/>
    </row>
    <row r="44" spans="1:31" s="1" customFormat="1" ht="14.45" customHeight="1" x14ac:dyDescent="0.2">
      <c r="B44" s="17"/>
      <c r="L44" s="17"/>
    </row>
    <row r="45" spans="1:31" s="1" customFormat="1" ht="14.45" customHeight="1" x14ac:dyDescent="0.2">
      <c r="B45" s="17"/>
      <c r="L45" s="17"/>
    </row>
    <row r="46" spans="1:31" s="1" customFormat="1" ht="14.45" customHeight="1" x14ac:dyDescent="0.2">
      <c r="B46" s="17"/>
      <c r="L46" s="17"/>
    </row>
    <row r="47" spans="1:31" s="1" customFormat="1" ht="14.45" customHeight="1" x14ac:dyDescent="0.2">
      <c r="B47" s="17"/>
      <c r="L47" s="17"/>
    </row>
    <row r="48" spans="1:31" s="1" customFormat="1" ht="14.45" customHeight="1" x14ac:dyDescent="0.2">
      <c r="B48" s="17"/>
      <c r="L48" s="17"/>
    </row>
    <row r="49" spans="1:31" s="1" customFormat="1" ht="14.45" customHeight="1" x14ac:dyDescent="0.2">
      <c r="B49" s="17"/>
      <c r="L49" s="17"/>
    </row>
    <row r="50" spans="1:31" s="2" customFormat="1" ht="14.45" customHeight="1" x14ac:dyDescent="0.2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 ht="11.25" x14ac:dyDescent="0.2">
      <c r="B51" s="17"/>
      <c r="L51" s="17"/>
    </row>
    <row r="52" spans="1:31" ht="11.25" x14ac:dyDescent="0.2">
      <c r="B52" s="17"/>
      <c r="L52" s="17"/>
    </row>
    <row r="53" spans="1:31" ht="11.25" x14ac:dyDescent="0.2">
      <c r="B53" s="17"/>
      <c r="L53" s="17"/>
    </row>
    <row r="54" spans="1:31" ht="11.25" x14ac:dyDescent="0.2">
      <c r="B54" s="17"/>
      <c r="L54" s="17"/>
    </row>
    <row r="55" spans="1:31" ht="11.25" x14ac:dyDescent="0.2">
      <c r="B55" s="17"/>
      <c r="L55" s="17"/>
    </row>
    <row r="56" spans="1:31" ht="11.25" x14ac:dyDescent="0.2">
      <c r="B56" s="17"/>
      <c r="L56" s="17"/>
    </row>
    <row r="57" spans="1:31" ht="11.25" x14ac:dyDescent="0.2">
      <c r="B57" s="17"/>
      <c r="L57" s="17"/>
    </row>
    <row r="58" spans="1:31" ht="11.25" x14ac:dyDescent="0.2">
      <c r="B58" s="17"/>
      <c r="L58" s="17"/>
    </row>
    <row r="59" spans="1:31" ht="11.25" x14ac:dyDescent="0.2">
      <c r="B59" s="17"/>
      <c r="L59" s="17"/>
    </row>
    <row r="60" spans="1:31" ht="11.25" x14ac:dyDescent="0.2">
      <c r="B60" s="17"/>
      <c r="L60" s="17"/>
    </row>
    <row r="61" spans="1:31" s="2" customFormat="1" ht="12.75" x14ac:dyDescent="0.2">
      <c r="A61" s="29"/>
      <c r="B61" s="30"/>
      <c r="C61" s="29"/>
      <c r="D61" s="42" t="s">
        <v>46</v>
      </c>
      <c r="E61" s="32"/>
      <c r="F61" s="104" t="s">
        <v>47</v>
      </c>
      <c r="G61" s="42" t="s">
        <v>46</v>
      </c>
      <c r="H61" s="32"/>
      <c r="I61" s="32"/>
      <c r="J61" s="105" t="s">
        <v>47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 x14ac:dyDescent="0.2">
      <c r="B62" s="17"/>
      <c r="L62" s="17"/>
    </row>
    <row r="63" spans="1:31" ht="11.25" x14ac:dyDescent="0.2">
      <c r="B63" s="17"/>
      <c r="L63" s="17"/>
    </row>
    <row r="64" spans="1:31" ht="11.25" x14ac:dyDescent="0.2">
      <c r="B64" s="17"/>
      <c r="L64" s="17"/>
    </row>
    <row r="65" spans="1:31" s="2" customFormat="1" ht="12.75" x14ac:dyDescent="0.2">
      <c r="A65" s="29"/>
      <c r="B65" s="30"/>
      <c r="C65" s="29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 x14ac:dyDescent="0.2">
      <c r="B66" s="17"/>
      <c r="L66" s="17"/>
    </row>
    <row r="67" spans="1:31" ht="11.25" x14ac:dyDescent="0.2">
      <c r="B67" s="17"/>
      <c r="L67" s="17"/>
    </row>
    <row r="68" spans="1:31" ht="11.25" x14ac:dyDescent="0.2">
      <c r="B68" s="17"/>
      <c r="L68" s="17"/>
    </row>
    <row r="69" spans="1:31" ht="11.25" x14ac:dyDescent="0.2">
      <c r="B69" s="17"/>
      <c r="L69" s="17"/>
    </row>
    <row r="70" spans="1:31" ht="11.25" x14ac:dyDescent="0.2">
      <c r="B70" s="17"/>
      <c r="L70" s="17"/>
    </row>
    <row r="71" spans="1:31" ht="11.25" x14ac:dyDescent="0.2">
      <c r="B71" s="17"/>
      <c r="L71" s="17"/>
    </row>
    <row r="72" spans="1:31" ht="11.25" x14ac:dyDescent="0.2">
      <c r="B72" s="17"/>
      <c r="L72" s="17"/>
    </row>
    <row r="73" spans="1:31" ht="11.25" x14ac:dyDescent="0.2">
      <c r="B73" s="17"/>
      <c r="L73" s="17"/>
    </row>
    <row r="74" spans="1:31" ht="11.25" x14ac:dyDescent="0.2">
      <c r="B74" s="17"/>
      <c r="L74" s="17"/>
    </row>
    <row r="75" spans="1:31" ht="11.25" x14ac:dyDescent="0.2">
      <c r="B75" s="17"/>
      <c r="L75" s="17"/>
    </row>
    <row r="76" spans="1:31" s="2" customFormat="1" ht="12.75" x14ac:dyDescent="0.2">
      <c r="A76" s="29"/>
      <c r="B76" s="30"/>
      <c r="C76" s="29"/>
      <c r="D76" s="42" t="s">
        <v>46</v>
      </c>
      <c r="E76" s="32"/>
      <c r="F76" s="104" t="s">
        <v>47</v>
      </c>
      <c r="G76" s="42" t="s">
        <v>46</v>
      </c>
      <c r="H76" s="32"/>
      <c r="I76" s="32"/>
      <c r="J76" s="105" t="s">
        <v>47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 x14ac:dyDescent="0.2">
      <c r="A82" s="29"/>
      <c r="B82" s="30"/>
      <c r="C82" s="18" t="s">
        <v>87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 x14ac:dyDescent="0.2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 x14ac:dyDescent="0.2">
      <c r="A85" s="29"/>
      <c r="B85" s="30"/>
      <c r="C85" s="29"/>
      <c r="D85" s="29"/>
      <c r="E85" s="212" t="str">
        <f>E7</f>
        <v>Významná obnova bytového domu č.256/50</v>
      </c>
      <c r="F85" s="213"/>
      <c r="G85" s="213"/>
      <c r="H85" s="213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 x14ac:dyDescent="0.2">
      <c r="A86" s="29"/>
      <c r="B86" s="30"/>
      <c r="C86" s="24" t="s">
        <v>85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 x14ac:dyDescent="0.2">
      <c r="A87" s="29"/>
      <c r="B87" s="30"/>
      <c r="C87" s="29"/>
      <c r="D87" s="29"/>
      <c r="E87" s="192" t="str">
        <f>E9</f>
        <v>02 - Bleskozvod a uzemnenie</v>
      </c>
      <c r="F87" s="214"/>
      <c r="G87" s="214"/>
      <c r="H87" s="214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 x14ac:dyDescent="0.2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2">
        <f>IF(J12="","",J12)</f>
        <v>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 x14ac:dyDescent="0.2">
      <c r="A91" s="29"/>
      <c r="B91" s="30"/>
      <c r="C91" s="24" t="s">
        <v>22</v>
      </c>
      <c r="D91" s="29"/>
      <c r="E91" s="29"/>
      <c r="F91" s="22" t="str">
        <f>E15</f>
        <v xml:space="preserve"> </v>
      </c>
      <c r="G91" s="29"/>
      <c r="H91" s="29"/>
      <c r="I91" s="24" t="s">
        <v>27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 x14ac:dyDescent="0.2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29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 x14ac:dyDescent="0.2">
      <c r="A94" s="29"/>
      <c r="B94" s="30"/>
      <c r="C94" s="106" t="s">
        <v>88</v>
      </c>
      <c r="D94" s="98"/>
      <c r="E94" s="98"/>
      <c r="F94" s="98"/>
      <c r="G94" s="98"/>
      <c r="H94" s="98"/>
      <c r="I94" s="98"/>
      <c r="J94" s="107" t="s">
        <v>89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 x14ac:dyDescent="0.2">
      <c r="A96" s="29"/>
      <c r="B96" s="30"/>
      <c r="C96" s="108" t="s">
        <v>90</v>
      </c>
      <c r="D96" s="29"/>
      <c r="E96" s="29"/>
      <c r="F96" s="29"/>
      <c r="G96" s="29"/>
      <c r="H96" s="29"/>
      <c r="I96" s="29"/>
      <c r="J96" s="68">
        <f>J120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91</v>
      </c>
    </row>
    <row r="97" spans="1:31" s="9" customFormat="1" ht="24.95" hidden="1" customHeight="1" x14ac:dyDescent="0.2">
      <c r="B97" s="109"/>
      <c r="D97" s="110" t="s">
        <v>92</v>
      </c>
      <c r="E97" s="111"/>
      <c r="F97" s="111"/>
      <c r="G97" s="111"/>
      <c r="H97" s="111"/>
      <c r="I97" s="111"/>
      <c r="J97" s="112">
        <f>J121</f>
        <v>0</v>
      </c>
      <c r="L97" s="109"/>
    </row>
    <row r="98" spans="1:31" s="10" customFormat="1" ht="19.899999999999999" hidden="1" customHeight="1" x14ac:dyDescent="0.2">
      <c r="B98" s="113"/>
      <c r="D98" s="114" t="s">
        <v>93</v>
      </c>
      <c r="E98" s="115"/>
      <c r="F98" s="115"/>
      <c r="G98" s="115"/>
      <c r="H98" s="115"/>
      <c r="I98" s="115"/>
      <c r="J98" s="116">
        <f>J122</f>
        <v>0</v>
      </c>
      <c r="L98" s="113"/>
    </row>
    <row r="99" spans="1:31" s="10" customFormat="1" ht="19.899999999999999" hidden="1" customHeight="1" x14ac:dyDescent="0.2">
      <c r="B99" s="113"/>
      <c r="D99" s="114" t="s">
        <v>94</v>
      </c>
      <c r="E99" s="115"/>
      <c r="F99" s="115"/>
      <c r="G99" s="115"/>
      <c r="H99" s="115"/>
      <c r="I99" s="115"/>
      <c r="J99" s="116">
        <f>J182</f>
        <v>0</v>
      </c>
      <c r="L99" s="113"/>
    </row>
    <row r="100" spans="1:31" s="10" customFormat="1" ht="19.899999999999999" hidden="1" customHeight="1" x14ac:dyDescent="0.2">
      <c r="B100" s="113"/>
      <c r="D100" s="114" t="s">
        <v>95</v>
      </c>
      <c r="E100" s="115"/>
      <c r="F100" s="115"/>
      <c r="G100" s="115"/>
      <c r="H100" s="115"/>
      <c r="I100" s="115"/>
      <c r="J100" s="116">
        <f>J188</f>
        <v>0</v>
      </c>
      <c r="L100" s="113"/>
    </row>
    <row r="101" spans="1:31" s="2" customFormat="1" ht="21.75" hidden="1" customHeight="1" x14ac:dyDescent="0.2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hidden="1" customHeight="1" x14ac:dyDescent="0.2">
      <c r="A102" s="29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ht="11.25" hidden="1" x14ac:dyDescent="0.2"/>
    <row r="104" spans="1:31" ht="11.25" hidden="1" x14ac:dyDescent="0.2"/>
    <row r="105" spans="1:31" ht="11.25" hidden="1" x14ac:dyDescent="0.2"/>
    <row r="106" spans="1:31" s="2" customFormat="1" ht="6.95" customHeight="1" x14ac:dyDescent="0.2">
      <c r="A106" s="29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5" customHeight="1" x14ac:dyDescent="0.2">
      <c r="A107" s="29"/>
      <c r="B107" s="30"/>
      <c r="C107" s="18" t="s">
        <v>96</v>
      </c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 x14ac:dyDescent="0.2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 x14ac:dyDescent="0.2">
      <c r="A109" s="29"/>
      <c r="B109" s="30"/>
      <c r="C109" s="24" t="s">
        <v>15</v>
      </c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 x14ac:dyDescent="0.2">
      <c r="A110" s="29"/>
      <c r="B110" s="30"/>
      <c r="C110" s="29"/>
      <c r="D110" s="29"/>
      <c r="E110" s="212" t="str">
        <f>E7</f>
        <v>Významná obnova bytového domu č.256/50</v>
      </c>
      <c r="F110" s="213"/>
      <c r="G110" s="213"/>
      <c r="H110" s="213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 x14ac:dyDescent="0.2">
      <c r="A111" s="29"/>
      <c r="B111" s="30"/>
      <c r="C111" s="24" t="s">
        <v>85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 x14ac:dyDescent="0.2">
      <c r="A112" s="29"/>
      <c r="B112" s="30"/>
      <c r="C112" s="29"/>
      <c r="D112" s="29"/>
      <c r="E112" s="192" t="str">
        <f>E9</f>
        <v>02 - Bleskozvod a uzemnenie</v>
      </c>
      <c r="F112" s="214"/>
      <c r="G112" s="214"/>
      <c r="H112" s="214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 x14ac:dyDescent="0.2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 x14ac:dyDescent="0.2">
      <c r="A114" s="29"/>
      <c r="B114" s="30"/>
      <c r="C114" s="24" t="s">
        <v>19</v>
      </c>
      <c r="D114" s="29"/>
      <c r="E114" s="29"/>
      <c r="F114" s="22" t="str">
        <f>F12</f>
        <v xml:space="preserve"> </v>
      </c>
      <c r="G114" s="29"/>
      <c r="H114" s="29"/>
      <c r="I114" s="24" t="s">
        <v>21</v>
      </c>
      <c r="J114" s="52">
        <f>IF(J12="","",J12)</f>
        <v>0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 x14ac:dyDescent="0.2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 x14ac:dyDescent="0.2">
      <c r="A116" s="29"/>
      <c r="B116" s="30"/>
      <c r="C116" s="24" t="s">
        <v>22</v>
      </c>
      <c r="D116" s="29"/>
      <c r="E116" s="29"/>
      <c r="F116" s="22" t="str">
        <f>E15</f>
        <v xml:space="preserve"> </v>
      </c>
      <c r="G116" s="29"/>
      <c r="H116" s="29"/>
      <c r="I116" s="24" t="s">
        <v>27</v>
      </c>
      <c r="J116" s="27" t="str">
        <f>E21</f>
        <v xml:space="preserve"> 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 x14ac:dyDescent="0.2">
      <c r="A117" s="29"/>
      <c r="B117" s="30"/>
      <c r="C117" s="24" t="s">
        <v>25</v>
      </c>
      <c r="D117" s="29"/>
      <c r="E117" s="29"/>
      <c r="F117" s="22" t="str">
        <f>IF(E18="","",E18)</f>
        <v>Vyplň údaj</v>
      </c>
      <c r="G117" s="29"/>
      <c r="H117" s="29"/>
      <c r="I117" s="24" t="s">
        <v>29</v>
      </c>
      <c r="J117" s="27" t="str">
        <f>E24</f>
        <v xml:space="preserve"> 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0.35" customHeight="1" x14ac:dyDescent="0.2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11" customFormat="1" ht="29.25" customHeight="1" x14ac:dyDescent="0.2">
      <c r="A119" s="117"/>
      <c r="B119" s="118"/>
      <c r="C119" s="119" t="s">
        <v>97</v>
      </c>
      <c r="D119" s="120" t="s">
        <v>56</v>
      </c>
      <c r="E119" s="120" t="s">
        <v>52</v>
      </c>
      <c r="F119" s="120" t="s">
        <v>53</v>
      </c>
      <c r="G119" s="120" t="s">
        <v>98</v>
      </c>
      <c r="H119" s="120" t="s">
        <v>99</v>
      </c>
      <c r="I119" s="120" t="s">
        <v>100</v>
      </c>
      <c r="J119" s="121" t="s">
        <v>89</v>
      </c>
      <c r="K119" s="122" t="s">
        <v>101</v>
      </c>
      <c r="L119" s="123"/>
      <c r="M119" s="59" t="s">
        <v>1</v>
      </c>
      <c r="N119" s="60" t="s">
        <v>35</v>
      </c>
      <c r="O119" s="60" t="s">
        <v>102</v>
      </c>
      <c r="P119" s="60" t="s">
        <v>103</v>
      </c>
      <c r="Q119" s="60" t="s">
        <v>104</v>
      </c>
      <c r="R119" s="60" t="s">
        <v>105</v>
      </c>
      <c r="S119" s="60" t="s">
        <v>106</v>
      </c>
      <c r="T119" s="61" t="s">
        <v>107</v>
      </c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</row>
    <row r="120" spans="1:65" s="2" customFormat="1" ht="22.9" customHeight="1" x14ac:dyDescent="0.25">
      <c r="A120" s="29"/>
      <c r="B120" s="30"/>
      <c r="C120" s="66" t="s">
        <v>90</v>
      </c>
      <c r="D120" s="29"/>
      <c r="E120" s="29"/>
      <c r="F120" s="29"/>
      <c r="G120" s="29"/>
      <c r="H120" s="29"/>
      <c r="I120" s="29"/>
      <c r="J120" s="124">
        <f>BK120</f>
        <v>0</v>
      </c>
      <c r="K120" s="29"/>
      <c r="L120" s="30"/>
      <c r="M120" s="62"/>
      <c r="N120" s="53"/>
      <c r="O120" s="63"/>
      <c r="P120" s="125">
        <f>P121</f>
        <v>0</v>
      </c>
      <c r="Q120" s="63"/>
      <c r="R120" s="125">
        <f>R121</f>
        <v>0</v>
      </c>
      <c r="S120" s="63"/>
      <c r="T120" s="126">
        <f>T121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4" t="s">
        <v>70</v>
      </c>
      <c r="AU120" s="14" t="s">
        <v>91</v>
      </c>
      <c r="BK120" s="127">
        <f>BK121</f>
        <v>0</v>
      </c>
    </row>
    <row r="121" spans="1:65" s="12" customFormat="1" ht="25.9" customHeight="1" x14ac:dyDescent="0.2">
      <c r="B121" s="128"/>
      <c r="D121" s="129" t="s">
        <v>70</v>
      </c>
      <c r="E121" s="130" t="s">
        <v>108</v>
      </c>
      <c r="F121" s="130" t="s">
        <v>109</v>
      </c>
      <c r="I121" s="131"/>
      <c r="J121" s="132">
        <f>BK121</f>
        <v>0</v>
      </c>
      <c r="L121" s="128"/>
      <c r="M121" s="133"/>
      <c r="N121" s="134"/>
      <c r="O121" s="134"/>
      <c r="P121" s="135">
        <f>P122+P182+P188</f>
        <v>0</v>
      </c>
      <c r="Q121" s="134"/>
      <c r="R121" s="135">
        <f>R122+R182+R188</f>
        <v>0</v>
      </c>
      <c r="S121" s="134"/>
      <c r="T121" s="136">
        <f>T122+T182+T188</f>
        <v>0</v>
      </c>
      <c r="AR121" s="129" t="s">
        <v>110</v>
      </c>
      <c r="AT121" s="137" t="s">
        <v>70</v>
      </c>
      <c r="AU121" s="137" t="s">
        <v>71</v>
      </c>
      <c r="AY121" s="129" t="s">
        <v>111</v>
      </c>
      <c r="BK121" s="138">
        <f>BK122+BK182+BK188</f>
        <v>0</v>
      </c>
    </row>
    <row r="122" spans="1:65" s="12" customFormat="1" ht="22.9" customHeight="1" x14ac:dyDescent="0.2">
      <c r="B122" s="128"/>
      <c r="D122" s="129" t="s">
        <v>70</v>
      </c>
      <c r="E122" s="139" t="s">
        <v>112</v>
      </c>
      <c r="F122" s="139" t="s">
        <v>113</v>
      </c>
      <c r="I122" s="131"/>
      <c r="J122" s="140">
        <f>BK122</f>
        <v>0</v>
      </c>
      <c r="L122" s="128"/>
      <c r="M122" s="133"/>
      <c r="N122" s="134"/>
      <c r="O122" s="134"/>
      <c r="P122" s="135">
        <f>SUM(P123:P181)</f>
        <v>0</v>
      </c>
      <c r="Q122" s="134"/>
      <c r="R122" s="135">
        <f>SUM(R123:R181)</f>
        <v>0</v>
      </c>
      <c r="S122" s="134"/>
      <c r="T122" s="136">
        <f>SUM(T123:T181)</f>
        <v>0</v>
      </c>
      <c r="AR122" s="129" t="s">
        <v>110</v>
      </c>
      <c r="AT122" s="137" t="s">
        <v>70</v>
      </c>
      <c r="AU122" s="137" t="s">
        <v>79</v>
      </c>
      <c r="AY122" s="129" t="s">
        <v>111</v>
      </c>
      <c r="BK122" s="138">
        <f>SUM(BK123:BK181)</f>
        <v>0</v>
      </c>
    </row>
    <row r="123" spans="1:65" s="2" customFormat="1" ht="24.2" customHeight="1" x14ac:dyDescent="0.2">
      <c r="A123" s="29"/>
      <c r="B123" s="141"/>
      <c r="C123" s="142" t="s">
        <v>79</v>
      </c>
      <c r="D123" s="142" t="s">
        <v>114</v>
      </c>
      <c r="E123" s="143" t="s">
        <v>115</v>
      </c>
      <c r="F123" s="144" t="s">
        <v>116</v>
      </c>
      <c r="G123" s="145" t="s">
        <v>117</v>
      </c>
      <c r="H123" s="146">
        <v>5</v>
      </c>
      <c r="I123" s="147"/>
      <c r="J123" s="148">
        <f t="shared" ref="J123:J154" si="0">ROUND(I123*H123,2)</f>
        <v>0</v>
      </c>
      <c r="K123" s="149"/>
      <c r="L123" s="30"/>
      <c r="M123" s="150" t="s">
        <v>1</v>
      </c>
      <c r="N123" s="151" t="s">
        <v>37</v>
      </c>
      <c r="O123" s="55"/>
      <c r="P123" s="152">
        <f t="shared" ref="P123:P154" si="1">O123*H123</f>
        <v>0</v>
      </c>
      <c r="Q123" s="152">
        <v>0</v>
      </c>
      <c r="R123" s="152">
        <f t="shared" ref="R123:R154" si="2">Q123*H123</f>
        <v>0</v>
      </c>
      <c r="S123" s="152">
        <v>0</v>
      </c>
      <c r="T123" s="153">
        <f t="shared" ref="T123:T154" si="3"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54" t="s">
        <v>118</v>
      </c>
      <c r="AT123" s="154" t="s">
        <v>114</v>
      </c>
      <c r="AU123" s="154" t="s">
        <v>119</v>
      </c>
      <c r="AY123" s="14" t="s">
        <v>111</v>
      </c>
      <c r="BE123" s="155">
        <f t="shared" ref="BE123:BE154" si="4">IF(N123="základná",J123,0)</f>
        <v>0</v>
      </c>
      <c r="BF123" s="155">
        <f t="shared" ref="BF123:BF154" si="5">IF(N123="znížená",J123,0)</f>
        <v>0</v>
      </c>
      <c r="BG123" s="155">
        <f t="shared" ref="BG123:BG154" si="6">IF(N123="zákl. prenesená",J123,0)</f>
        <v>0</v>
      </c>
      <c r="BH123" s="155">
        <f t="shared" ref="BH123:BH154" si="7">IF(N123="zníž. prenesená",J123,0)</f>
        <v>0</v>
      </c>
      <c r="BI123" s="155">
        <f t="shared" ref="BI123:BI154" si="8">IF(N123="nulová",J123,0)</f>
        <v>0</v>
      </c>
      <c r="BJ123" s="14" t="s">
        <v>119</v>
      </c>
      <c r="BK123" s="155">
        <f t="shared" ref="BK123:BK154" si="9">ROUND(I123*H123,2)</f>
        <v>0</v>
      </c>
      <c r="BL123" s="14" t="s">
        <v>118</v>
      </c>
      <c r="BM123" s="154" t="s">
        <v>119</v>
      </c>
    </row>
    <row r="124" spans="1:65" s="2" customFormat="1" ht="14.45" customHeight="1" x14ac:dyDescent="0.2">
      <c r="A124" s="29"/>
      <c r="B124" s="141"/>
      <c r="C124" s="156" t="s">
        <v>119</v>
      </c>
      <c r="D124" s="156" t="s">
        <v>108</v>
      </c>
      <c r="E124" s="157" t="s">
        <v>120</v>
      </c>
      <c r="F124" s="158" t="s">
        <v>121</v>
      </c>
      <c r="G124" s="159" t="s">
        <v>117</v>
      </c>
      <c r="H124" s="160">
        <v>5</v>
      </c>
      <c r="I124" s="161"/>
      <c r="J124" s="162">
        <f t="shared" si="0"/>
        <v>0</v>
      </c>
      <c r="K124" s="163"/>
      <c r="L124" s="164"/>
      <c r="M124" s="165" t="s">
        <v>1</v>
      </c>
      <c r="N124" s="166" t="s">
        <v>37</v>
      </c>
      <c r="O124" s="55"/>
      <c r="P124" s="152">
        <f t="shared" si="1"/>
        <v>0</v>
      </c>
      <c r="Q124" s="152">
        <v>0</v>
      </c>
      <c r="R124" s="152">
        <f t="shared" si="2"/>
        <v>0</v>
      </c>
      <c r="S124" s="152">
        <v>0</v>
      </c>
      <c r="T124" s="153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4" t="s">
        <v>122</v>
      </c>
      <c r="AT124" s="154" t="s">
        <v>108</v>
      </c>
      <c r="AU124" s="154" t="s">
        <v>119</v>
      </c>
      <c r="AY124" s="14" t="s">
        <v>111</v>
      </c>
      <c r="BE124" s="155">
        <f t="shared" si="4"/>
        <v>0</v>
      </c>
      <c r="BF124" s="155">
        <f t="shared" si="5"/>
        <v>0</v>
      </c>
      <c r="BG124" s="155">
        <f t="shared" si="6"/>
        <v>0</v>
      </c>
      <c r="BH124" s="155">
        <f t="shared" si="7"/>
        <v>0</v>
      </c>
      <c r="BI124" s="155">
        <f t="shared" si="8"/>
        <v>0</v>
      </c>
      <c r="BJ124" s="14" t="s">
        <v>119</v>
      </c>
      <c r="BK124" s="155">
        <f t="shared" si="9"/>
        <v>0</v>
      </c>
      <c r="BL124" s="14" t="s">
        <v>118</v>
      </c>
      <c r="BM124" s="154" t="s">
        <v>123</v>
      </c>
    </row>
    <row r="125" spans="1:65" s="2" customFormat="1" ht="24.2" customHeight="1" x14ac:dyDescent="0.2">
      <c r="A125" s="29"/>
      <c r="B125" s="141"/>
      <c r="C125" s="142" t="s">
        <v>110</v>
      </c>
      <c r="D125" s="142" t="s">
        <v>114</v>
      </c>
      <c r="E125" s="143" t="s">
        <v>124</v>
      </c>
      <c r="F125" s="144" t="s">
        <v>125</v>
      </c>
      <c r="G125" s="145" t="s">
        <v>126</v>
      </c>
      <c r="H125" s="146">
        <v>10</v>
      </c>
      <c r="I125" s="147"/>
      <c r="J125" s="148">
        <f t="shared" si="0"/>
        <v>0</v>
      </c>
      <c r="K125" s="149"/>
      <c r="L125" s="30"/>
      <c r="M125" s="150" t="s">
        <v>1</v>
      </c>
      <c r="N125" s="151" t="s">
        <v>37</v>
      </c>
      <c r="O125" s="55"/>
      <c r="P125" s="152">
        <f t="shared" si="1"/>
        <v>0</v>
      </c>
      <c r="Q125" s="152">
        <v>0</v>
      </c>
      <c r="R125" s="152">
        <f t="shared" si="2"/>
        <v>0</v>
      </c>
      <c r="S125" s="152">
        <v>0</v>
      </c>
      <c r="T125" s="153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4" t="s">
        <v>118</v>
      </c>
      <c r="AT125" s="154" t="s">
        <v>114</v>
      </c>
      <c r="AU125" s="154" t="s">
        <v>119</v>
      </c>
      <c r="AY125" s="14" t="s">
        <v>111</v>
      </c>
      <c r="BE125" s="155">
        <f t="shared" si="4"/>
        <v>0</v>
      </c>
      <c r="BF125" s="155">
        <f t="shared" si="5"/>
        <v>0</v>
      </c>
      <c r="BG125" s="155">
        <f t="shared" si="6"/>
        <v>0</v>
      </c>
      <c r="BH125" s="155">
        <f t="shared" si="7"/>
        <v>0</v>
      </c>
      <c r="BI125" s="155">
        <f t="shared" si="8"/>
        <v>0</v>
      </c>
      <c r="BJ125" s="14" t="s">
        <v>119</v>
      </c>
      <c r="BK125" s="155">
        <f t="shared" si="9"/>
        <v>0</v>
      </c>
      <c r="BL125" s="14" t="s">
        <v>118</v>
      </c>
      <c r="BM125" s="154" t="s">
        <v>127</v>
      </c>
    </row>
    <row r="126" spans="1:65" s="2" customFormat="1" ht="14.45" customHeight="1" x14ac:dyDescent="0.2">
      <c r="A126" s="29"/>
      <c r="B126" s="141"/>
      <c r="C126" s="156" t="s">
        <v>123</v>
      </c>
      <c r="D126" s="156" t="s">
        <v>108</v>
      </c>
      <c r="E126" s="157" t="s">
        <v>128</v>
      </c>
      <c r="F126" s="158" t="s">
        <v>129</v>
      </c>
      <c r="G126" s="159" t="s">
        <v>117</v>
      </c>
      <c r="H126" s="160">
        <v>10</v>
      </c>
      <c r="I126" s="161"/>
      <c r="J126" s="162">
        <f t="shared" si="0"/>
        <v>0</v>
      </c>
      <c r="K126" s="163"/>
      <c r="L126" s="164"/>
      <c r="M126" s="165" t="s">
        <v>1</v>
      </c>
      <c r="N126" s="166" t="s">
        <v>37</v>
      </c>
      <c r="O126" s="55"/>
      <c r="P126" s="152">
        <f t="shared" si="1"/>
        <v>0</v>
      </c>
      <c r="Q126" s="152">
        <v>0</v>
      </c>
      <c r="R126" s="152">
        <f t="shared" si="2"/>
        <v>0</v>
      </c>
      <c r="S126" s="152">
        <v>0</v>
      </c>
      <c r="T126" s="153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4" t="s">
        <v>122</v>
      </c>
      <c r="AT126" s="154" t="s">
        <v>108</v>
      </c>
      <c r="AU126" s="154" t="s">
        <v>119</v>
      </c>
      <c r="AY126" s="14" t="s">
        <v>111</v>
      </c>
      <c r="BE126" s="155">
        <f t="shared" si="4"/>
        <v>0</v>
      </c>
      <c r="BF126" s="155">
        <f t="shared" si="5"/>
        <v>0</v>
      </c>
      <c r="BG126" s="155">
        <f t="shared" si="6"/>
        <v>0</v>
      </c>
      <c r="BH126" s="155">
        <f t="shared" si="7"/>
        <v>0</v>
      </c>
      <c r="BI126" s="155">
        <f t="shared" si="8"/>
        <v>0</v>
      </c>
      <c r="BJ126" s="14" t="s">
        <v>119</v>
      </c>
      <c r="BK126" s="155">
        <f t="shared" si="9"/>
        <v>0</v>
      </c>
      <c r="BL126" s="14" t="s">
        <v>118</v>
      </c>
      <c r="BM126" s="154" t="s">
        <v>130</v>
      </c>
    </row>
    <row r="127" spans="1:65" s="2" customFormat="1" ht="24.2" customHeight="1" x14ac:dyDescent="0.2">
      <c r="A127" s="29"/>
      <c r="B127" s="141"/>
      <c r="C127" s="142" t="s">
        <v>131</v>
      </c>
      <c r="D127" s="142" t="s">
        <v>114</v>
      </c>
      <c r="E127" s="143" t="s">
        <v>132</v>
      </c>
      <c r="F127" s="144" t="s">
        <v>133</v>
      </c>
      <c r="G127" s="145" t="s">
        <v>126</v>
      </c>
      <c r="H127" s="146">
        <v>200</v>
      </c>
      <c r="I127" s="147"/>
      <c r="J127" s="148">
        <f t="shared" si="0"/>
        <v>0</v>
      </c>
      <c r="K127" s="149"/>
      <c r="L127" s="30"/>
      <c r="M127" s="150" t="s">
        <v>1</v>
      </c>
      <c r="N127" s="151" t="s">
        <v>37</v>
      </c>
      <c r="O127" s="55"/>
      <c r="P127" s="152">
        <f t="shared" si="1"/>
        <v>0</v>
      </c>
      <c r="Q127" s="152">
        <v>0</v>
      </c>
      <c r="R127" s="152">
        <f t="shared" si="2"/>
        <v>0</v>
      </c>
      <c r="S127" s="152">
        <v>0</v>
      </c>
      <c r="T127" s="153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4" t="s">
        <v>118</v>
      </c>
      <c r="AT127" s="154" t="s">
        <v>114</v>
      </c>
      <c r="AU127" s="154" t="s">
        <v>119</v>
      </c>
      <c r="AY127" s="14" t="s">
        <v>111</v>
      </c>
      <c r="BE127" s="155">
        <f t="shared" si="4"/>
        <v>0</v>
      </c>
      <c r="BF127" s="155">
        <f t="shared" si="5"/>
        <v>0</v>
      </c>
      <c r="BG127" s="155">
        <f t="shared" si="6"/>
        <v>0</v>
      </c>
      <c r="BH127" s="155">
        <f t="shared" si="7"/>
        <v>0</v>
      </c>
      <c r="BI127" s="155">
        <f t="shared" si="8"/>
        <v>0</v>
      </c>
      <c r="BJ127" s="14" t="s">
        <v>119</v>
      </c>
      <c r="BK127" s="155">
        <f t="shared" si="9"/>
        <v>0</v>
      </c>
      <c r="BL127" s="14" t="s">
        <v>118</v>
      </c>
      <c r="BM127" s="154" t="s">
        <v>134</v>
      </c>
    </row>
    <row r="128" spans="1:65" s="2" customFormat="1" ht="14.45" customHeight="1" x14ac:dyDescent="0.2">
      <c r="A128" s="29"/>
      <c r="B128" s="141"/>
      <c r="C128" s="156" t="s">
        <v>127</v>
      </c>
      <c r="D128" s="156" t="s">
        <v>108</v>
      </c>
      <c r="E128" s="157" t="s">
        <v>135</v>
      </c>
      <c r="F128" s="158" t="s">
        <v>136</v>
      </c>
      <c r="G128" s="159" t="s">
        <v>126</v>
      </c>
      <c r="H128" s="160">
        <v>200</v>
      </c>
      <c r="I128" s="161"/>
      <c r="J128" s="162">
        <f t="shared" si="0"/>
        <v>0</v>
      </c>
      <c r="K128" s="163"/>
      <c r="L128" s="164"/>
      <c r="M128" s="165" t="s">
        <v>1</v>
      </c>
      <c r="N128" s="166" t="s">
        <v>37</v>
      </c>
      <c r="O128" s="55"/>
      <c r="P128" s="152">
        <f t="shared" si="1"/>
        <v>0</v>
      </c>
      <c r="Q128" s="152">
        <v>0</v>
      </c>
      <c r="R128" s="152">
        <f t="shared" si="2"/>
        <v>0</v>
      </c>
      <c r="S128" s="152">
        <v>0</v>
      </c>
      <c r="T128" s="153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4" t="s">
        <v>122</v>
      </c>
      <c r="AT128" s="154" t="s">
        <v>108</v>
      </c>
      <c r="AU128" s="154" t="s">
        <v>119</v>
      </c>
      <c r="AY128" s="14" t="s">
        <v>111</v>
      </c>
      <c r="BE128" s="155">
        <f t="shared" si="4"/>
        <v>0</v>
      </c>
      <c r="BF128" s="155">
        <f t="shared" si="5"/>
        <v>0</v>
      </c>
      <c r="BG128" s="155">
        <f t="shared" si="6"/>
        <v>0</v>
      </c>
      <c r="BH128" s="155">
        <f t="shared" si="7"/>
        <v>0</v>
      </c>
      <c r="BI128" s="155">
        <f t="shared" si="8"/>
        <v>0</v>
      </c>
      <c r="BJ128" s="14" t="s">
        <v>119</v>
      </c>
      <c r="BK128" s="155">
        <f t="shared" si="9"/>
        <v>0</v>
      </c>
      <c r="BL128" s="14" t="s">
        <v>118</v>
      </c>
      <c r="BM128" s="154" t="s">
        <v>137</v>
      </c>
    </row>
    <row r="129" spans="1:65" s="2" customFormat="1" ht="24.2" customHeight="1" x14ac:dyDescent="0.2">
      <c r="A129" s="29"/>
      <c r="B129" s="141"/>
      <c r="C129" s="142" t="s">
        <v>138</v>
      </c>
      <c r="D129" s="142" t="s">
        <v>114</v>
      </c>
      <c r="E129" s="143" t="s">
        <v>139</v>
      </c>
      <c r="F129" s="144" t="s">
        <v>140</v>
      </c>
      <c r="G129" s="145" t="s">
        <v>126</v>
      </c>
      <c r="H129" s="146">
        <v>110</v>
      </c>
      <c r="I129" s="147"/>
      <c r="J129" s="148">
        <f t="shared" si="0"/>
        <v>0</v>
      </c>
      <c r="K129" s="149"/>
      <c r="L129" s="30"/>
      <c r="M129" s="150" t="s">
        <v>1</v>
      </c>
      <c r="N129" s="151" t="s">
        <v>37</v>
      </c>
      <c r="O129" s="55"/>
      <c r="P129" s="152">
        <f t="shared" si="1"/>
        <v>0</v>
      </c>
      <c r="Q129" s="152">
        <v>0</v>
      </c>
      <c r="R129" s="152">
        <f t="shared" si="2"/>
        <v>0</v>
      </c>
      <c r="S129" s="152">
        <v>0</v>
      </c>
      <c r="T129" s="153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4" t="s">
        <v>118</v>
      </c>
      <c r="AT129" s="154" t="s">
        <v>114</v>
      </c>
      <c r="AU129" s="154" t="s">
        <v>119</v>
      </c>
      <c r="AY129" s="14" t="s">
        <v>111</v>
      </c>
      <c r="BE129" s="155">
        <f t="shared" si="4"/>
        <v>0</v>
      </c>
      <c r="BF129" s="155">
        <f t="shared" si="5"/>
        <v>0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4" t="s">
        <v>119</v>
      </c>
      <c r="BK129" s="155">
        <f t="shared" si="9"/>
        <v>0</v>
      </c>
      <c r="BL129" s="14" t="s">
        <v>118</v>
      </c>
      <c r="BM129" s="154" t="s">
        <v>141</v>
      </c>
    </row>
    <row r="130" spans="1:65" s="2" customFormat="1" ht="24.2" customHeight="1" x14ac:dyDescent="0.2">
      <c r="A130" s="29"/>
      <c r="B130" s="141"/>
      <c r="C130" s="156" t="s">
        <v>130</v>
      </c>
      <c r="D130" s="156" t="s">
        <v>108</v>
      </c>
      <c r="E130" s="157" t="s">
        <v>142</v>
      </c>
      <c r="F130" s="158" t="s">
        <v>143</v>
      </c>
      <c r="G130" s="159" t="s">
        <v>117</v>
      </c>
      <c r="H130" s="160">
        <v>110</v>
      </c>
      <c r="I130" s="161"/>
      <c r="J130" s="162">
        <f t="shared" si="0"/>
        <v>0</v>
      </c>
      <c r="K130" s="163"/>
      <c r="L130" s="164"/>
      <c r="M130" s="165" t="s">
        <v>1</v>
      </c>
      <c r="N130" s="166" t="s">
        <v>37</v>
      </c>
      <c r="O130" s="55"/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53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4" t="s">
        <v>122</v>
      </c>
      <c r="AT130" s="154" t="s">
        <v>108</v>
      </c>
      <c r="AU130" s="154" t="s">
        <v>119</v>
      </c>
      <c r="AY130" s="14" t="s">
        <v>111</v>
      </c>
      <c r="BE130" s="155">
        <f t="shared" si="4"/>
        <v>0</v>
      </c>
      <c r="BF130" s="155">
        <f t="shared" si="5"/>
        <v>0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119</v>
      </c>
      <c r="BK130" s="155">
        <f t="shared" si="9"/>
        <v>0</v>
      </c>
      <c r="BL130" s="14" t="s">
        <v>118</v>
      </c>
      <c r="BM130" s="154" t="s">
        <v>144</v>
      </c>
    </row>
    <row r="131" spans="1:65" s="2" customFormat="1" ht="24.2" customHeight="1" x14ac:dyDescent="0.2">
      <c r="A131" s="29"/>
      <c r="B131" s="141"/>
      <c r="C131" s="142" t="s">
        <v>145</v>
      </c>
      <c r="D131" s="142" t="s">
        <v>114</v>
      </c>
      <c r="E131" s="143" t="s">
        <v>146</v>
      </c>
      <c r="F131" s="144" t="s">
        <v>140</v>
      </c>
      <c r="G131" s="145" t="s">
        <v>126</v>
      </c>
      <c r="H131" s="146">
        <v>30</v>
      </c>
      <c r="I131" s="147"/>
      <c r="J131" s="148">
        <f t="shared" si="0"/>
        <v>0</v>
      </c>
      <c r="K131" s="149"/>
      <c r="L131" s="30"/>
      <c r="M131" s="150" t="s">
        <v>1</v>
      </c>
      <c r="N131" s="151" t="s">
        <v>37</v>
      </c>
      <c r="O131" s="55"/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53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4" t="s">
        <v>118</v>
      </c>
      <c r="AT131" s="154" t="s">
        <v>114</v>
      </c>
      <c r="AU131" s="154" t="s">
        <v>119</v>
      </c>
      <c r="AY131" s="14" t="s">
        <v>111</v>
      </c>
      <c r="BE131" s="155">
        <f t="shared" si="4"/>
        <v>0</v>
      </c>
      <c r="BF131" s="155">
        <f t="shared" si="5"/>
        <v>0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119</v>
      </c>
      <c r="BK131" s="155">
        <f t="shared" si="9"/>
        <v>0</v>
      </c>
      <c r="BL131" s="14" t="s">
        <v>118</v>
      </c>
      <c r="BM131" s="154" t="s">
        <v>147</v>
      </c>
    </row>
    <row r="132" spans="1:65" s="2" customFormat="1" ht="14.45" customHeight="1" x14ac:dyDescent="0.2">
      <c r="A132" s="29"/>
      <c r="B132" s="141"/>
      <c r="C132" s="156" t="s">
        <v>134</v>
      </c>
      <c r="D132" s="156" t="s">
        <v>108</v>
      </c>
      <c r="E132" s="157" t="s">
        <v>148</v>
      </c>
      <c r="F132" s="158" t="s">
        <v>149</v>
      </c>
      <c r="G132" s="159" t="s">
        <v>150</v>
      </c>
      <c r="H132" s="160">
        <v>18.75</v>
      </c>
      <c r="I132" s="161"/>
      <c r="J132" s="162">
        <f t="shared" si="0"/>
        <v>0</v>
      </c>
      <c r="K132" s="163"/>
      <c r="L132" s="164"/>
      <c r="M132" s="165" t="s">
        <v>1</v>
      </c>
      <c r="N132" s="166" t="s">
        <v>37</v>
      </c>
      <c r="O132" s="55"/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53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4" t="s">
        <v>122</v>
      </c>
      <c r="AT132" s="154" t="s">
        <v>108</v>
      </c>
      <c r="AU132" s="154" t="s">
        <v>119</v>
      </c>
      <c r="AY132" s="14" t="s">
        <v>111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119</v>
      </c>
      <c r="BK132" s="155">
        <f t="shared" si="9"/>
        <v>0</v>
      </c>
      <c r="BL132" s="14" t="s">
        <v>118</v>
      </c>
      <c r="BM132" s="154" t="s">
        <v>7</v>
      </c>
    </row>
    <row r="133" spans="1:65" s="2" customFormat="1" ht="14.45" customHeight="1" x14ac:dyDescent="0.2">
      <c r="A133" s="29"/>
      <c r="B133" s="141"/>
      <c r="C133" s="142" t="s">
        <v>151</v>
      </c>
      <c r="D133" s="142" t="s">
        <v>114</v>
      </c>
      <c r="E133" s="143" t="s">
        <v>152</v>
      </c>
      <c r="F133" s="144" t="s">
        <v>153</v>
      </c>
      <c r="G133" s="145" t="s">
        <v>117</v>
      </c>
      <c r="H133" s="146">
        <v>17</v>
      </c>
      <c r="I133" s="147"/>
      <c r="J133" s="148">
        <f t="shared" si="0"/>
        <v>0</v>
      </c>
      <c r="K133" s="149"/>
      <c r="L133" s="30"/>
      <c r="M133" s="150" t="s">
        <v>1</v>
      </c>
      <c r="N133" s="151" t="s">
        <v>37</v>
      </c>
      <c r="O133" s="55"/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53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4" t="s">
        <v>118</v>
      </c>
      <c r="AT133" s="154" t="s">
        <v>114</v>
      </c>
      <c r="AU133" s="154" t="s">
        <v>119</v>
      </c>
      <c r="AY133" s="14" t="s">
        <v>111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4" t="s">
        <v>119</v>
      </c>
      <c r="BK133" s="155">
        <f t="shared" si="9"/>
        <v>0</v>
      </c>
      <c r="BL133" s="14" t="s">
        <v>118</v>
      </c>
      <c r="BM133" s="154" t="s">
        <v>154</v>
      </c>
    </row>
    <row r="134" spans="1:65" s="2" customFormat="1" ht="14.45" customHeight="1" x14ac:dyDescent="0.2">
      <c r="A134" s="29"/>
      <c r="B134" s="141"/>
      <c r="C134" s="156" t="s">
        <v>137</v>
      </c>
      <c r="D134" s="156" t="s">
        <v>108</v>
      </c>
      <c r="E134" s="157" t="s">
        <v>155</v>
      </c>
      <c r="F134" s="158" t="s">
        <v>156</v>
      </c>
      <c r="G134" s="159" t="s">
        <v>117</v>
      </c>
      <c r="H134" s="160">
        <v>17</v>
      </c>
      <c r="I134" s="161"/>
      <c r="J134" s="162">
        <f t="shared" si="0"/>
        <v>0</v>
      </c>
      <c r="K134" s="163"/>
      <c r="L134" s="164"/>
      <c r="M134" s="165" t="s">
        <v>1</v>
      </c>
      <c r="N134" s="166" t="s">
        <v>37</v>
      </c>
      <c r="O134" s="55"/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53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4" t="s">
        <v>122</v>
      </c>
      <c r="AT134" s="154" t="s">
        <v>108</v>
      </c>
      <c r="AU134" s="154" t="s">
        <v>119</v>
      </c>
      <c r="AY134" s="14" t="s">
        <v>111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4" t="s">
        <v>119</v>
      </c>
      <c r="BK134" s="155">
        <f t="shared" si="9"/>
        <v>0</v>
      </c>
      <c r="BL134" s="14" t="s">
        <v>118</v>
      </c>
      <c r="BM134" s="154" t="s">
        <v>157</v>
      </c>
    </row>
    <row r="135" spans="1:65" s="2" customFormat="1" ht="24.2" customHeight="1" x14ac:dyDescent="0.2">
      <c r="A135" s="29"/>
      <c r="B135" s="141"/>
      <c r="C135" s="142" t="s">
        <v>158</v>
      </c>
      <c r="D135" s="142" t="s">
        <v>114</v>
      </c>
      <c r="E135" s="143" t="s">
        <v>159</v>
      </c>
      <c r="F135" s="144" t="s">
        <v>160</v>
      </c>
      <c r="G135" s="145" t="s">
        <v>117</v>
      </c>
      <c r="H135" s="146">
        <v>6</v>
      </c>
      <c r="I135" s="147"/>
      <c r="J135" s="148">
        <f t="shared" si="0"/>
        <v>0</v>
      </c>
      <c r="K135" s="149"/>
      <c r="L135" s="30"/>
      <c r="M135" s="150" t="s">
        <v>1</v>
      </c>
      <c r="N135" s="151" t="s">
        <v>37</v>
      </c>
      <c r="O135" s="55"/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53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 t="s">
        <v>118</v>
      </c>
      <c r="AT135" s="154" t="s">
        <v>114</v>
      </c>
      <c r="AU135" s="154" t="s">
        <v>119</v>
      </c>
      <c r="AY135" s="14" t="s">
        <v>111</v>
      </c>
      <c r="BE135" s="155">
        <f t="shared" si="4"/>
        <v>0</v>
      </c>
      <c r="BF135" s="155">
        <f t="shared" si="5"/>
        <v>0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4" t="s">
        <v>119</v>
      </c>
      <c r="BK135" s="155">
        <f t="shared" si="9"/>
        <v>0</v>
      </c>
      <c r="BL135" s="14" t="s">
        <v>118</v>
      </c>
      <c r="BM135" s="154" t="s">
        <v>161</v>
      </c>
    </row>
    <row r="136" spans="1:65" s="2" customFormat="1" ht="37.9" customHeight="1" x14ac:dyDescent="0.2">
      <c r="A136" s="29"/>
      <c r="B136" s="141"/>
      <c r="C136" s="156" t="s">
        <v>141</v>
      </c>
      <c r="D136" s="156" t="s">
        <v>108</v>
      </c>
      <c r="E136" s="157" t="s">
        <v>162</v>
      </c>
      <c r="F136" s="158" t="s">
        <v>163</v>
      </c>
      <c r="G136" s="159" t="s">
        <v>117</v>
      </c>
      <c r="H136" s="160">
        <v>6</v>
      </c>
      <c r="I136" s="161"/>
      <c r="J136" s="162">
        <f t="shared" si="0"/>
        <v>0</v>
      </c>
      <c r="K136" s="163"/>
      <c r="L136" s="164"/>
      <c r="M136" s="165" t="s">
        <v>1</v>
      </c>
      <c r="N136" s="166" t="s">
        <v>37</v>
      </c>
      <c r="O136" s="55"/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53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4" t="s">
        <v>122</v>
      </c>
      <c r="AT136" s="154" t="s">
        <v>108</v>
      </c>
      <c r="AU136" s="154" t="s">
        <v>119</v>
      </c>
      <c r="AY136" s="14" t="s">
        <v>111</v>
      </c>
      <c r="BE136" s="155">
        <f t="shared" si="4"/>
        <v>0</v>
      </c>
      <c r="BF136" s="155">
        <f t="shared" si="5"/>
        <v>0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4" t="s">
        <v>119</v>
      </c>
      <c r="BK136" s="155">
        <f t="shared" si="9"/>
        <v>0</v>
      </c>
      <c r="BL136" s="14" t="s">
        <v>118</v>
      </c>
      <c r="BM136" s="154" t="s">
        <v>164</v>
      </c>
    </row>
    <row r="137" spans="1:65" s="2" customFormat="1" ht="24.2" customHeight="1" x14ac:dyDescent="0.2">
      <c r="A137" s="29"/>
      <c r="B137" s="141"/>
      <c r="C137" s="142" t="s">
        <v>165</v>
      </c>
      <c r="D137" s="142" t="s">
        <v>114</v>
      </c>
      <c r="E137" s="143" t="s">
        <v>159</v>
      </c>
      <c r="F137" s="144" t="s">
        <v>160</v>
      </c>
      <c r="G137" s="145" t="s">
        <v>117</v>
      </c>
      <c r="H137" s="146">
        <v>24</v>
      </c>
      <c r="I137" s="147"/>
      <c r="J137" s="148">
        <f t="shared" si="0"/>
        <v>0</v>
      </c>
      <c r="K137" s="149"/>
      <c r="L137" s="30"/>
      <c r="M137" s="150" t="s">
        <v>1</v>
      </c>
      <c r="N137" s="151" t="s">
        <v>37</v>
      </c>
      <c r="O137" s="55"/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53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4" t="s">
        <v>118</v>
      </c>
      <c r="AT137" s="154" t="s">
        <v>114</v>
      </c>
      <c r="AU137" s="154" t="s">
        <v>119</v>
      </c>
      <c r="AY137" s="14" t="s">
        <v>111</v>
      </c>
      <c r="BE137" s="155">
        <f t="shared" si="4"/>
        <v>0</v>
      </c>
      <c r="BF137" s="155">
        <f t="shared" si="5"/>
        <v>0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4" t="s">
        <v>119</v>
      </c>
      <c r="BK137" s="155">
        <f t="shared" si="9"/>
        <v>0</v>
      </c>
      <c r="BL137" s="14" t="s">
        <v>118</v>
      </c>
      <c r="BM137" s="154" t="s">
        <v>166</v>
      </c>
    </row>
    <row r="138" spans="1:65" s="2" customFormat="1" ht="37.9" customHeight="1" x14ac:dyDescent="0.2">
      <c r="A138" s="29"/>
      <c r="B138" s="141"/>
      <c r="C138" s="156" t="s">
        <v>144</v>
      </c>
      <c r="D138" s="156" t="s">
        <v>108</v>
      </c>
      <c r="E138" s="157" t="s">
        <v>167</v>
      </c>
      <c r="F138" s="158" t="s">
        <v>168</v>
      </c>
      <c r="G138" s="159" t="s">
        <v>117</v>
      </c>
      <c r="H138" s="160">
        <v>24</v>
      </c>
      <c r="I138" s="161"/>
      <c r="J138" s="162">
        <f t="shared" si="0"/>
        <v>0</v>
      </c>
      <c r="K138" s="163"/>
      <c r="L138" s="164"/>
      <c r="M138" s="165" t="s">
        <v>1</v>
      </c>
      <c r="N138" s="166" t="s">
        <v>37</v>
      </c>
      <c r="O138" s="55"/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53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122</v>
      </c>
      <c r="AT138" s="154" t="s">
        <v>108</v>
      </c>
      <c r="AU138" s="154" t="s">
        <v>119</v>
      </c>
      <c r="AY138" s="14" t="s">
        <v>111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119</v>
      </c>
      <c r="BK138" s="155">
        <f t="shared" si="9"/>
        <v>0</v>
      </c>
      <c r="BL138" s="14" t="s">
        <v>118</v>
      </c>
      <c r="BM138" s="154" t="s">
        <v>169</v>
      </c>
    </row>
    <row r="139" spans="1:65" s="2" customFormat="1" ht="14.45" customHeight="1" x14ac:dyDescent="0.2">
      <c r="A139" s="29"/>
      <c r="B139" s="141"/>
      <c r="C139" s="142" t="s">
        <v>170</v>
      </c>
      <c r="D139" s="142" t="s">
        <v>114</v>
      </c>
      <c r="E139" s="143" t="s">
        <v>171</v>
      </c>
      <c r="F139" s="144" t="s">
        <v>172</v>
      </c>
      <c r="G139" s="145" t="s">
        <v>117</v>
      </c>
      <c r="H139" s="146">
        <v>35</v>
      </c>
      <c r="I139" s="147"/>
      <c r="J139" s="148">
        <f t="shared" si="0"/>
        <v>0</v>
      </c>
      <c r="K139" s="149"/>
      <c r="L139" s="30"/>
      <c r="M139" s="150" t="s">
        <v>1</v>
      </c>
      <c r="N139" s="151" t="s">
        <v>37</v>
      </c>
      <c r="O139" s="55"/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53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118</v>
      </c>
      <c r="AT139" s="154" t="s">
        <v>114</v>
      </c>
      <c r="AU139" s="154" t="s">
        <v>119</v>
      </c>
      <c r="AY139" s="14" t="s">
        <v>111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119</v>
      </c>
      <c r="BK139" s="155">
        <f t="shared" si="9"/>
        <v>0</v>
      </c>
      <c r="BL139" s="14" t="s">
        <v>118</v>
      </c>
      <c r="BM139" s="154" t="s">
        <v>173</v>
      </c>
    </row>
    <row r="140" spans="1:65" s="2" customFormat="1" ht="14.45" customHeight="1" x14ac:dyDescent="0.2">
      <c r="A140" s="29"/>
      <c r="B140" s="141"/>
      <c r="C140" s="156" t="s">
        <v>147</v>
      </c>
      <c r="D140" s="156" t="s">
        <v>108</v>
      </c>
      <c r="E140" s="157" t="s">
        <v>174</v>
      </c>
      <c r="F140" s="158" t="s">
        <v>175</v>
      </c>
      <c r="G140" s="159" t="s">
        <v>117</v>
      </c>
      <c r="H140" s="160">
        <v>35</v>
      </c>
      <c r="I140" s="161"/>
      <c r="J140" s="162">
        <f t="shared" si="0"/>
        <v>0</v>
      </c>
      <c r="K140" s="163"/>
      <c r="L140" s="164"/>
      <c r="M140" s="165" t="s">
        <v>1</v>
      </c>
      <c r="N140" s="166" t="s">
        <v>37</v>
      </c>
      <c r="O140" s="55"/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53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122</v>
      </c>
      <c r="AT140" s="154" t="s">
        <v>108</v>
      </c>
      <c r="AU140" s="154" t="s">
        <v>119</v>
      </c>
      <c r="AY140" s="14" t="s">
        <v>111</v>
      </c>
      <c r="BE140" s="155">
        <f t="shared" si="4"/>
        <v>0</v>
      </c>
      <c r="BF140" s="155">
        <f t="shared" si="5"/>
        <v>0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4" t="s">
        <v>119</v>
      </c>
      <c r="BK140" s="155">
        <f t="shared" si="9"/>
        <v>0</v>
      </c>
      <c r="BL140" s="14" t="s">
        <v>118</v>
      </c>
      <c r="BM140" s="154" t="s">
        <v>176</v>
      </c>
    </row>
    <row r="141" spans="1:65" s="2" customFormat="1" ht="14.45" customHeight="1" x14ac:dyDescent="0.2">
      <c r="A141" s="29"/>
      <c r="B141" s="141"/>
      <c r="C141" s="142" t="s">
        <v>177</v>
      </c>
      <c r="D141" s="142" t="s">
        <v>114</v>
      </c>
      <c r="E141" s="143" t="s">
        <v>178</v>
      </c>
      <c r="F141" s="144" t="s">
        <v>179</v>
      </c>
      <c r="G141" s="145" t="s">
        <v>117</v>
      </c>
      <c r="H141" s="146">
        <v>25</v>
      </c>
      <c r="I141" s="147"/>
      <c r="J141" s="148">
        <f t="shared" si="0"/>
        <v>0</v>
      </c>
      <c r="K141" s="149"/>
      <c r="L141" s="30"/>
      <c r="M141" s="150" t="s">
        <v>1</v>
      </c>
      <c r="N141" s="151" t="s">
        <v>37</v>
      </c>
      <c r="O141" s="55"/>
      <c r="P141" s="152">
        <f t="shared" si="1"/>
        <v>0</v>
      </c>
      <c r="Q141" s="152">
        <v>0</v>
      </c>
      <c r="R141" s="152">
        <f t="shared" si="2"/>
        <v>0</v>
      </c>
      <c r="S141" s="152">
        <v>0</v>
      </c>
      <c r="T141" s="153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4" t="s">
        <v>118</v>
      </c>
      <c r="AT141" s="154" t="s">
        <v>114</v>
      </c>
      <c r="AU141" s="154" t="s">
        <v>119</v>
      </c>
      <c r="AY141" s="14" t="s">
        <v>111</v>
      </c>
      <c r="BE141" s="155">
        <f t="shared" si="4"/>
        <v>0</v>
      </c>
      <c r="BF141" s="155">
        <f t="shared" si="5"/>
        <v>0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4" t="s">
        <v>119</v>
      </c>
      <c r="BK141" s="155">
        <f t="shared" si="9"/>
        <v>0</v>
      </c>
      <c r="BL141" s="14" t="s">
        <v>118</v>
      </c>
      <c r="BM141" s="154" t="s">
        <v>180</v>
      </c>
    </row>
    <row r="142" spans="1:65" s="2" customFormat="1" ht="14.45" customHeight="1" x14ac:dyDescent="0.2">
      <c r="A142" s="29"/>
      <c r="B142" s="141"/>
      <c r="C142" s="156" t="s">
        <v>7</v>
      </c>
      <c r="D142" s="156" t="s">
        <v>108</v>
      </c>
      <c r="E142" s="157" t="s">
        <v>181</v>
      </c>
      <c r="F142" s="158" t="s">
        <v>182</v>
      </c>
      <c r="G142" s="159" t="s">
        <v>117</v>
      </c>
      <c r="H142" s="160">
        <v>25</v>
      </c>
      <c r="I142" s="161"/>
      <c r="J142" s="162">
        <f t="shared" si="0"/>
        <v>0</v>
      </c>
      <c r="K142" s="163"/>
      <c r="L142" s="164"/>
      <c r="M142" s="165" t="s">
        <v>1</v>
      </c>
      <c r="N142" s="166" t="s">
        <v>37</v>
      </c>
      <c r="O142" s="55"/>
      <c r="P142" s="152">
        <f t="shared" si="1"/>
        <v>0</v>
      </c>
      <c r="Q142" s="152">
        <v>0</v>
      </c>
      <c r="R142" s="152">
        <f t="shared" si="2"/>
        <v>0</v>
      </c>
      <c r="S142" s="152">
        <v>0</v>
      </c>
      <c r="T142" s="153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 t="s">
        <v>122</v>
      </c>
      <c r="AT142" s="154" t="s">
        <v>108</v>
      </c>
      <c r="AU142" s="154" t="s">
        <v>119</v>
      </c>
      <c r="AY142" s="14" t="s">
        <v>111</v>
      </c>
      <c r="BE142" s="155">
        <f t="shared" si="4"/>
        <v>0</v>
      </c>
      <c r="BF142" s="155">
        <f t="shared" si="5"/>
        <v>0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4" t="s">
        <v>119</v>
      </c>
      <c r="BK142" s="155">
        <f t="shared" si="9"/>
        <v>0</v>
      </c>
      <c r="BL142" s="14" t="s">
        <v>118</v>
      </c>
      <c r="BM142" s="154" t="s">
        <v>183</v>
      </c>
    </row>
    <row r="143" spans="1:65" s="2" customFormat="1" ht="14.45" customHeight="1" x14ac:dyDescent="0.2">
      <c r="A143" s="29"/>
      <c r="B143" s="141"/>
      <c r="C143" s="142" t="s">
        <v>184</v>
      </c>
      <c r="D143" s="142" t="s">
        <v>114</v>
      </c>
      <c r="E143" s="143" t="s">
        <v>185</v>
      </c>
      <c r="F143" s="144" t="s">
        <v>186</v>
      </c>
      <c r="G143" s="145" t="s">
        <v>117</v>
      </c>
      <c r="H143" s="146">
        <v>17</v>
      </c>
      <c r="I143" s="147"/>
      <c r="J143" s="148">
        <f t="shared" si="0"/>
        <v>0</v>
      </c>
      <c r="K143" s="149"/>
      <c r="L143" s="30"/>
      <c r="M143" s="150" t="s">
        <v>1</v>
      </c>
      <c r="N143" s="151" t="s">
        <v>37</v>
      </c>
      <c r="O143" s="55"/>
      <c r="P143" s="152">
        <f t="shared" si="1"/>
        <v>0</v>
      </c>
      <c r="Q143" s="152">
        <v>0</v>
      </c>
      <c r="R143" s="152">
        <f t="shared" si="2"/>
        <v>0</v>
      </c>
      <c r="S143" s="152">
        <v>0</v>
      </c>
      <c r="T143" s="153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 t="s">
        <v>118</v>
      </c>
      <c r="AT143" s="154" t="s">
        <v>114</v>
      </c>
      <c r="AU143" s="154" t="s">
        <v>119</v>
      </c>
      <c r="AY143" s="14" t="s">
        <v>111</v>
      </c>
      <c r="BE143" s="155">
        <f t="shared" si="4"/>
        <v>0</v>
      </c>
      <c r="BF143" s="155">
        <f t="shared" si="5"/>
        <v>0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4" t="s">
        <v>119</v>
      </c>
      <c r="BK143" s="155">
        <f t="shared" si="9"/>
        <v>0</v>
      </c>
      <c r="BL143" s="14" t="s">
        <v>118</v>
      </c>
      <c r="BM143" s="154" t="s">
        <v>187</v>
      </c>
    </row>
    <row r="144" spans="1:65" s="2" customFormat="1" ht="14.45" customHeight="1" x14ac:dyDescent="0.2">
      <c r="A144" s="29"/>
      <c r="B144" s="141"/>
      <c r="C144" s="156" t="s">
        <v>154</v>
      </c>
      <c r="D144" s="156" t="s">
        <v>108</v>
      </c>
      <c r="E144" s="157" t="s">
        <v>188</v>
      </c>
      <c r="F144" s="158" t="s">
        <v>189</v>
      </c>
      <c r="G144" s="159" t="s">
        <v>117</v>
      </c>
      <c r="H144" s="160">
        <v>17</v>
      </c>
      <c r="I144" s="161"/>
      <c r="J144" s="162">
        <f t="shared" si="0"/>
        <v>0</v>
      </c>
      <c r="K144" s="163"/>
      <c r="L144" s="164"/>
      <c r="M144" s="165" t="s">
        <v>1</v>
      </c>
      <c r="N144" s="166" t="s">
        <v>37</v>
      </c>
      <c r="O144" s="55"/>
      <c r="P144" s="152">
        <f t="shared" si="1"/>
        <v>0</v>
      </c>
      <c r="Q144" s="152">
        <v>0</v>
      </c>
      <c r="R144" s="152">
        <f t="shared" si="2"/>
        <v>0</v>
      </c>
      <c r="S144" s="152">
        <v>0</v>
      </c>
      <c r="T144" s="153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122</v>
      </c>
      <c r="AT144" s="154" t="s">
        <v>108</v>
      </c>
      <c r="AU144" s="154" t="s">
        <v>119</v>
      </c>
      <c r="AY144" s="14" t="s">
        <v>111</v>
      </c>
      <c r="BE144" s="155">
        <f t="shared" si="4"/>
        <v>0</v>
      </c>
      <c r="BF144" s="155">
        <f t="shared" si="5"/>
        <v>0</v>
      </c>
      <c r="BG144" s="155">
        <f t="shared" si="6"/>
        <v>0</v>
      </c>
      <c r="BH144" s="155">
        <f t="shared" si="7"/>
        <v>0</v>
      </c>
      <c r="BI144" s="155">
        <f t="shared" si="8"/>
        <v>0</v>
      </c>
      <c r="BJ144" s="14" t="s">
        <v>119</v>
      </c>
      <c r="BK144" s="155">
        <f t="shared" si="9"/>
        <v>0</v>
      </c>
      <c r="BL144" s="14" t="s">
        <v>118</v>
      </c>
      <c r="BM144" s="154" t="s">
        <v>190</v>
      </c>
    </row>
    <row r="145" spans="1:65" s="2" customFormat="1" ht="24.2" customHeight="1" x14ac:dyDescent="0.2">
      <c r="A145" s="29"/>
      <c r="B145" s="141"/>
      <c r="C145" s="142" t="s">
        <v>191</v>
      </c>
      <c r="D145" s="142" t="s">
        <v>114</v>
      </c>
      <c r="E145" s="143" t="s">
        <v>192</v>
      </c>
      <c r="F145" s="144" t="s">
        <v>193</v>
      </c>
      <c r="G145" s="145" t="s">
        <v>117</v>
      </c>
      <c r="H145" s="146">
        <v>325</v>
      </c>
      <c r="I145" s="147"/>
      <c r="J145" s="148">
        <f t="shared" si="0"/>
        <v>0</v>
      </c>
      <c r="K145" s="149"/>
      <c r="L145" s="30"/>
      <c r="M145" s="150" t="s">
        <v>1</v>
      </c>
      <c r="N145" s="151" t="s">
        <v>37</v>
      </c>
      <c r="O145" s="55"/>
      <c r="P145" s="152">
        <f t="shared" si="1"/>
        <v>0</v>
      </c>
      <c r="Q145" s="152">
        <v>0</v>
      </c>
      <c r="R145" s="152">
        <f t="shared" si="2"/>
        <v>0</v>
      </c>
      <c r="S145" s="152">
        <v>0</v>
      </c>
      <c r="T145" s="153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4" t="s">
        <v>118</v>
      </c>
      <c r="AT145" s="154" t="s">
        <v>114</v>
      </c>
      <c r="AU145" s="154" t="s">
        <v>119</v>
      </c>
      <c r="AY145" s="14" t="s">
        <v>111</v>
      </c>
      <c r="BE145" s="155">
        <f t="shared" si="4"/>
        <v>0</v>
      </c>
      <c r="BF145" s="155">
        <f t="shared" si="5"/>
        <v>0</v>
      </c>
      <c r="BG145" s="155">
        <f t="shared" si="6"/>
        <v>0</v>
      </c>
      <c r="BH145" s="155">
        <f t="shared" si="7"/>
        <v>0</v>
      </c>
      <c r="BI145" s="155">
        <f t="shared" si="8"/>
        <v>0</v>
      </c>
      <c r="BJ145" s="14" t="s">
        <v>119</v>
      </c>
      <c r="BK145" s="155">
        <f t="shared" si="9"/>
        <v>0</v>
      </c>
      <c r="BL145" s="14" t="s">
        <v>118</v>
      </c>
      <c r="BM145" s="154" t="s">
        <v>194</v>
      </c>
    </row>
    <row r="146" spans="1:65" s="2" customFormat="1" ht="24.2" customHeight="1" x14ac:dyDescent="0.2">
      <c r="A146" s="29"/>
      <c r="B146" s="141"/>
      <c r="C146" s="156" t="s">
        <v>157</v>
      </c>
      <c r="D146" s="156" t="s">
        <v>108</v>
      </c>
      <c r="E146" s="157" t="s">
        <v>195</v>
      </c>
      <c r="F146" s="158" t="s">
        <v>196</v>
      </c>
      <c r="G146" s="159" t="s">
        <v>117</v>
      </c>
      <c r="H146" s="160">
        <v>325</v>
      </c>
      <c r="I146" s="161"/>
      <c r="J146" s="162">
        <f t="shared" si="0"/>
        <v>0</v>
      </c>
      <c r="K146" s="163"/>
      <c r="L146" s="164"/>
      <c r="M146" s="165" t="s">
        <v>1</v>
      </c>
      <c r="N146" s="166" t="s">
        <v>37</v>
      </c>
      <c r="O146" s="55"/>
      <c r="P146" s="152">
        <f t="shared" si="1"/>
        <v>0</v>
      </c>
      <c r="Q146" s="152">
        <v>0</v>
      </c>
      <c r="R146" s="152">
        <f t="shared" si="2"/>
        <v>0</v>
      </c>
      <c r="S146" s="152">
        <v>0</v>
      </c>
      <c r="T146" s="153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 t="s">
        <v>122</v>
      </c>
      <c r="AT146" s="154" t="s">
        <v>108</v>
      </c>
      <c r="AU146" s="154" t="s">
        <v>119</v>
      </c>
      <c r="AY146" s="14" t="s">
        <v>111</v>
      </c>
      <c r="BE146" s="155">
        <f t="shared" si="4"/>
        <v>0</v>
      </c>
      <c r="BF146" s="155">
        <f t="shared" si="5"/>
        <v>0</v>
      </c>
      <c r="BG146" s="155">
        <f t="shared" si="6"/>
        <v>0</v>
      </c>
      <c r="BH146" s="155">
        <f t="shared" si="7"/>
        <v>0</v>
      </c>
      <c r="BI146" s="155">
        <f t="shared" si="8"/>
        <v>0</v>
      </c>
      <c r="BJ146" s="14" t="s">
        <v>119</v>
      </c>
      <c r="BK146" s="155">
        <f t="shared" si="9"/>
        <v>0</v>
      </c>
      <c r="BL146" s="14" t="s">
        <v>118</v>
      </c>
      <c r="BM146" s="154" t="s">
        <v>197</v>
      </c>
    </row>
    <row r="147" spans="1:65" s="2" customFormat="1" ht="14.45" customHeight="1" x14ac:dyDescent="0.2">
      <c r="A147" s="29"/>
      <c r="B147" s="141"/>
      <c r="C147" s="142" t="s">
        <v>198</v>
      </c>
      <c r="D147" s="142" t="s">
        <v>114</v>
      </c>
      <c r="E147" s="143" t="s">
        <v>199</v>
      </c>
      <c r="F147" s="144" t="s">
        <v>200</v>
      </c>
      <c r="G147" s="145" t="s">
        <v>117</v>
      </c>
      <c r="H147" s="146">
        <v>330</v>
      </c>
      <c r="I147" s="147"/>
      <c r="J147" s="148">
        <f t="shared" si="0"/>
        <v>0</v>
      </c>
      <c r="K147" s="149"/>
      <c r="L147" s="30"/>
      <c r="M147" s="150" t="s">
        <v>1</v>
      </c>
      <c r="N147" s="151" t="s">
        <v>37</v>
      </c>
      <c r="O147" s="55"/>
      <c r="P147" s="152">
        <f t="shared" si="1"/>
        <v>0</v>
      </c>
      <c r="Q147" s="152">
        <v>0</v>
      </c>
      <c r="R147" s="152">
        <f t="shared" si="2"/>
        <v>0</v>
      </c>
      <c r="S147" s="152">
        <v>0</v>
      </c>
      <c r="T147" s="153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4" t="s">
        <v>118</v>
      </c>
      <c r="AT147" s="154" t="s">
        <v>114</v>
      </c>
      <c r="AU147" s="154" t="s">
        <v>119</v>
      </c>
      <c r="AY147" s="14" t="s">
        <v>111</v>
      </c>
      <c r="BE147" s="155">
        <f t="shared" si="4"/>
        <v>0</v>
      </c>
      <c r="BF147" s="155">
        <f t="shared" si="5"/>
        <v>0</v>
      </c>
      <c r="BG147" s="155">
        <f t="shared" si="6"/>
        <v>0</v>
      </c>
      <c r="BH147" s="155">
        <f t="shared" si="7"/>
        <v>0</v>
      </c>
      <c r="BI147" s="155">
        <f t="shared" si="8"/>
        <v>0</v>
      </c>
      <c r="BJ147" s="14" t="s">
        <v>119</v>
      </c>
      <c r="BK147" s="155">
        <f t="shared" si="9"/>
        <v>0</v>
      </c>
      <c r="BL147" s="14" t="s">
        <v>118</v>
      </c>
      <c r="BM147" s="154" t="s">
        <v>201</v>
      </c>
    </row>
    <row r="148" spans="1:65" s="2" customFormat="1" ht="24.2" customHeight="1" x14ac:dyDescent="0.2">
      <c r="A148" s="29"/>
      <c r="B148" s="141"/>
      <c r="C148" s="156" t="s">
        <v>161</v>
      </c>
      <c r="D148" s="156" t="s">
        <v>108</v>
      </c>
      <c r="E148" s="157" t="s">
        <v>202</v>
      </c>
      <c r="F148" s="158" t="s">
        <v>203</v>
      </c>
      <c r="G148" s="159" t="s">
        <v>117</v>
      </c>
      <c r="H148" s="160">
        <v>330</v>
      </c>
      <c r="I148" s="161"/>
      <c r="J148" s="162">
        <f t="shared" si="0"/>
        <v>0</v>
      </c>
      <c r="K148" s="163"/>
      <c r="L148" s="164"/>
      <c r="M148" s="165" t="s">
        <v>1</v>
      </c>
      <c r="N148" s="166" t="s">
        <v>37</v>
      </c>
      <c r="O148" s="55"/>
      <c r="P148" s="152">
        <f t="shared" si="1"/>
        <v>0</v>
      </c>
      <c r="Q148" s="152">
        <v>0</v>
      </c>
      <c r="R148" s="152">
        <f t="shared" si="2"/>
        <v>0</v>
      </c>
      <c r="S148" s="152">
        <v>0</v>
      </c>
      <c r="T148" s="153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4" t="s">
        <v>122</v>
      </c>
      <c r="AT148" s="154" t="s">
        <v>108</v>
      </c>
      <c r="AU148" s="154" t="s">
        <v>119</v>
      </c>
      <c r="AY148" s="14" t="s">
        <v>111</v>
      </c>
      <c r="BE148" s="155">
        <f t="shared" si="4"/>
        <v>0</v>
      </c>
      <c r="BF148" s="155">
        <f t="shared" si="5"/>
        <v>0</v>
      </c>
      <c r="BG148" s="155">
        <f t="shared" si="6"/>
        <v>0</v>
      </c>
      <c r="BH148" s="155">
        <f t="shared" si="7"/>
        <v>0</v>
      </c>
      <c r="BI148" s="155">
        <f t="shared" si="8"/>
        <v>0</v>
      </c>
      <c r="BJ148" s="14" t="s">
        <v>119</v>
      </c>
      <c r="BK148" s="155">
        <f t="shared" si="9"/>
        <v>0</v>
      </c>
      <c r="BL148" s="14" t="s">
        <v>118</v>
      </c>
      <c r="BM148" s="154" t="s">
        <v>204</v>
      </c>
    </row>
    <row r="149" spans="1:65" s="2" customFormat="1" ht="14.45" customHeight="1" x14ac:dyDescent="0.2">
      <c r="A149" s="29"/>
      <c r="B149" s="141"/>
      <c r="C149" s="142" t="s">
        <v>205</v>
      </c>
      <c r="D149" s="142" t="s">
        <v>114</v>
      </c>
      <c r="E149" s="143" t="s">
        <v>206</v>
      </c>
      <c r="F149" s="144" t="s">
        <v>200</v>
      </c>
      <c r="G149" s="145" t="s">
        <v>117</v>
      </c>
      <c r="H149" s="146">
        <v>20</v>
      </c>
      <c r="I149" s="147"/>
      <c r="J149" s="148">
        <f t="shared" si="0"/>
        <v>0</v>
      </c>
      <c r="K149" s="149"/>
      <c r="L149" s="30"/>
      <c r="M149" s="150" t="s">
        <v>1</v>
      </c>
      <c r="N149" s="151" t="s">
        <v>37</v>
      </c>
      <c r="O149" s="55"/>
      <c r="P149" s="152">
        <f t="shared" si="1"/>
        <v>0</v>
      </c>
      <c r="Q149" s="152">
        <v>0</v>
      </c>
      <c r="R149" s="152">
        <f t="shared" si="2"/>
        <v>0</v>
      </c>
      <c r="S149" s="152">
        <v>0</v>
      </c>
      <c r="T149" s="153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4" t="s">
        <v>118</v>
      </c>
      <c r="AT149" s="154" t="s">
        <v>114</v>
      </c>
      <c r="AU149" s="154" t="s">
        <v>119</v>
      </c>
      <c r="AY149" s="14" t="s">
        <v>111</v>
      </c>
      <c r="BE149" s="155">
        <f t="shared" si="4"/>
        <v>0</v>
      </c>
      <c r="BF149" s="155">
        <f t="shared" si="5"/>
        <v>0</v>
      </c>
      <c r="BG149" s="155">
        <f t="shared" si="6"/>
        <v>0</v>
      </c>
      <c r="BH149" s="155">
        <f t="shared" si="7"/>
        <v>0</v>
      </c>
      <c r="BI149" s="155">
        <f t="shared" si="8"/>
        <v>0</v>
      </c>
      <c r="BJ149" s="14" t="s">
        <v>119</v>
      </c>
      <c r="BK149" s="155">
        <f t="shared" si="9"/>
        <v>0</v>
      </c>
      <c r="BL149" s="14" t="s">
        <v>118</v>
      </c>
      <c r="BM149" s="154" t="s">
        <v>207</v>
      </c>
    </row>
    <row r="150" spans="1:65" s="2" customFormat="1" ht="24.2" customHeight="1" x14ac:dyDescent="0.2">
      <c r="A150" s="29"/>
      <c r="B150" s="141"/>
      <c r="C150" s="156" t="s">
        <v>164</v>
      </c>
      <c r="D150" s="156" t="s">
        <v>108</v>
      </c>
      <c r="E150" s="157" t="s">
        <v>208</v>
      </c>
      <c r="F150" s="158" t="s">
        <v>209</v>
      </c>
      <c r="G150" s="159" t="s">
        <v>117</v>
      </c>
      <c r="H150" s="160">
        <v>20</v>
      </c>
      <c r="I150" s="161"/>
      <c r="J150" s="162">
        <f t="shared" si="0"/>
        <v>0</v>
      </c>
      <c r="K150" s="163"/>
      <c r="L150" s="164"/>
      <c r="M150" s="165" t="s">
        <v>1</v>
      </c>
      <c r="N150" s="166" t="s">
        <v>37</v>
      </c>
      <c r="O150" s="55"/>
      <c r="P150" s="152">
        <f t="shared" si="1"/>
        <v>0</v>
      </c>
      <c r="Q150" s="152">
        <v>0</v>
      </c>
      <c r="R150" s="152">
        <f t="shared" si="2"/>
        <v>0</v>
      </c>
      <c r="S150" s="152">
        <v>0</v>
      </c>
      <c r="T150" s="153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4" t="s">
        <v>122</v>
      </c>
      <c r="AT150" s="154" t="s">
        <v>108</v>
      </c>
      <c r="AU150" s="154" t="s">
        <v>119</v>
      </c>
      <c r="AY150" s="14" t="s">
        <v>111</v>
      </c>
      <c r="BE150" s="155">
        <f t="shared" si="4"/>
        <v>0</v>
      </c>
      <c r="BF150" s="155">
        <f t="shared" si="5"/>
        <v>0</v>
      </c>
      <c r="BG150" s="155">
        <f t="shared" si="6"/>
        <v>0</v>
      </c>
      <c r="BH150" s="155">
        <f t="shared" si="7"/>
        <v>0</v>
      </c>
      <c r="BI150" s="155">
        <f t="shared" si="8"/>
        <v>0</v>
      </c>
      <c r="BJ150" s="14" t="s">
        <v>119</v>
      </c>
      <c r="BK150" s="155">
        <f t="shared" si="9"/>
        <v>0</v>
      </c>
      <c r="BL150" s="14" t="s">
        <v>118</v>
      </c>
      <c r="BM150" s="154" t="s">
        <v>210</v>
      </c>
    </row>
    <row r="151" spans="1:65" s="2" customFormat="1" ht="14.45" customHeight="1" x14ac:dyDescent="0.2">
      <c r="A151" s="29"/>
      <c r="B151" s="141"/>
      <c r="C151" s="142" t="s">
        <v>211</v>
      </c>
      <c r="D151" s="142" t="s">
        <v>114</v>
      </c>
      <c r="E151" s="143" t="s">
        <v>212</v>
      </c>
      <c r="F151" s="144" t="s">
        <v>213</v>
      </c>
      <c r="G151" s="145" t="s">
        <v>117</v>
      </c>
      <c r="H151" s="146">
        <v>30</v>
      </c>
      <c r="I151" s="147"/>
      <c r="J151" s="148">
        <f t="shared" si="0"/>
        <v>0</v>
      </c>
      <c r="K151" s="149"/>
      <c r="L151" s="30"/>
      <c r="M151" s="150" t="s">
        <v>1</v>
      </c>
      <c r="N151" s="151" t="s">
        <v>37</v>
      </c>
      <c r="O151" s="55"/>
      <c r="P151" s="152">
        <f t="shared" si="1"/>
        <v>0</v>
      </c>
      <c r="Q151" s="152">
        <v>0</v>
      </c>
      <c r="R151" s="152">
        <f t="shared" si="2"/>
        <v>0</v>
      </c>
      <c r="S151" s="152">
        <v>0</v>
      </c>
      <c r="T151" s="153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 t="s">
        <v>118</v>
      </c>
      <c r="AT151" s="154" t="s">
        <v>114</v>
      </c>
      <c r="AU151" s="154" t="s">
        <v>119</v>
      </c>
      <c r="AY151" s="14" t="s">
        <v>111</v>
      </c>
      <c r="BE151" s="155">
        <f t="shared" si="4"/>
        <v>0</v>
      </c>
      <c r="BF151" s="155">
        <f t="shared" si="5"/>
        <v>0</v>
      </c>
      <c r="BG151" s="155">
        <f t="shared" si="6"/>
        <v>0</v>
      </c>
      <c r="BH151" s="155">
        <f t="shared" si="7"/>
        <v>0</v>
      </c>
      <c r="BI151" s="155">
        <f t="shared" si="8"/>
        <v>0</v>
      </c>
      <c r="BJ151" s="14" t="s">
        <v>119</v>
      </c>
      <c r="BK151" s="155">
        <f t="shared" si="9"/>
        <v>0</v>
      </c>
      <c r="BL151" s="14" t="s">
        <v>118</v>
      </c>
      <c r="BM151" s="154" t="s">
        <v>214</v>
      </c>
    </row>
    <row r="152" spans="1:65" s="2" customFormat="1" ht="24.2" customHeight="1" x14ac:dyDescent="0.2">
      <c r="A152" s="29"/>
      <c r="B152" s="141"/>
      <c r="C152" s="156" t="s">
        <v>166</v>
      </c>
      <c r="D152" s="156" t="s">
        <v>108</v>
      </c>
      <c r="E152" s="157" t="s">
        <v>215</v>
      </c>
      <c r="F152" s="158" t="s">
        <v>216</v>
      </c>
      <c r="G152" s="159" t="s">
        <v>117</v>
      </c>
      <c r="H152" s="160">
        <v>30</v>
      </c>
      <c r="I152" s="161"/>
      <c r="J152" s="162">
        <f t="shared" si="0"/>
        <v>0</v>
      </c>
      <c r="K152" s="163"/>
      <c r="L152" s="164"/>
      <c r="M152" s="165" t="s">
        <v>1</v>
      </c>
      <c r="N152" s="166" t="s">
        <v>37</v>
      </c>
      <c r="O152" s="55"/>
      <c r="P152" s="152">
        <f t="shared" si="1"/>
        <v>0</v>
      </c>
      <c r="Q152" s="152">
        <v>0</v>
      </c>
      <c r="R152" s="152">
        <f t="shared" si="2"/>
        <v>0</v>
      </c>
      <c r="S152" s="152">
        <v>0</v>
      </c>
      <c r="T152" s="153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4" t="s">
        <v>122</v>
      </c>
      <c r="AT152" s="154" t="s">
        <v>108</v>
      </c>
      <c r="AU152" s="154" t="s">
        <v>119</v>
      </c>
      <c r="AY152" s="14" t="s">
        <v>111</v>
      </c>
      <c r="BE152" s="155">
        <f t="shared" si="4"/>
        <v>0</v>
      </c>
      <c r="BF152" s="155">
        <f t="shared" si="5"/>
        <v>0</v>
      </c>
      <c r="BG152" s="155">
        <f t="shared" si="6"/>
        <v>0</v>
      </c>
      <c r="BH152" s="155">
        <f t="shared" si="7"/>
        <v>0</v>
      </c>
      <c r="BI152" s="155">
        <f t="shared" si="8"/>
        <v>0</v>
      </c>
      <c r="BJ152" s="14" t="s">
        <v>119</v>
      </c>
      <c r="BK152" s="155">
        <f t="shared" si="9"/>
        <v>0</v>
      </c>
      <c r="BL152" s="14" t="s">
        <v>118</v>
      </c>
      <c r="BM152" s="154" t="s">
        <v>217</v>
      </c>
    </row>
    <row r="153" spans="1:65" s="2" customFormat="1" ht="14.45" customHeight="1" x14ac:dyDescent="0.2">
      <c r="A153" s="29"/>
      <c r="B153" s="141"/>
      <c r="C153" s="142" t="s">
        <v>218</v>
      </c>
      <c r="D153" s="142" t="s">
        <v>114</v>
      </c>
      <c r="E153" s="143" t="s">
        <v>219</v>
      </c>
      <c r="F153" s="144" t="s">
        <v>220</v>
      </c>
      <c r="G153" s="145" t="s">
        <v>117</v>
      </c>
      <c r="H153" s="146">
        <v>35</v>
      </c>
      <c r="I153" s="147"/>
      <c r="J153" s="148">
        <f t="shared" si="0"/>
        <v>0</v>
      </c>
      <c r="K153" s="149"/>
      <c r="L153" s="30"/>
      <c r="M153" s="150" t="s">
        <v>1</v>
      </c>
      <c r="N153" s="151" t="s">
        <v>37</v>
      </c>
      <c r="O153" s="55"/>
      <c r="P153" s="152">
        <f t="shared" si="1"/>
        <v>0</v>
      </c>
      <c r="Q153" s="152">
        <v>0</v>
      </c>
      <c r="R153" s="152">
        <f t="shared" si="2"/>
        <v>0</v>
      </c>
      <c r="S153" s="152">
        <v>0</v>
      </c>
      <c r="T153" s="153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4" t="s">
        <v>118</v>
      </c>
      <c r="AT153" s="154" t="s">
        <v>114</v>
      </c>
      <c r="AU153" s="154" t="s">
        <v>119</v>
      </c>
      <c r="AY153" s="14" t="s">
        <v>111</v>
      </c>
      <c r="BE153" s="155">
        <f t="shared" si="4"/>
        <v>0</v>
      </c>
      <c r="BF153" s="155">
        <f t="shared" si="5"/>
        <v>0</v>
      </c>
      <c r="BG153" s="155">
        <f t="shared" si="6"/>
        <v>0</v>
      </c>
      <c r="BH153" s="155">
        <f t="shared" si="7"/>
        <v>0</v>
      </c>
      <c r="BI153" s="155">
        <f t="shared" si="8"/>
        <v>0</v>
      </c>
      <c r="BJ153" s="14" t="s">
        <v>119</v>
      </c>
      <c r="BK153" s="155">
        <f t="shared" si="9"/>
        <v>0</v>
      </c>
      <c r="BL153" s="14" t="s">
        <v>118</v>
      </c>
      <c r="BM153" s="154" t="s">
        <v>221</v>
      </c>
    </row>
    <row r="154" spans="1:65" s="2" customFormat="1" ht="14.45" customHeight="1" x14ac:dyDescent="0.2">
      <c r="A154" s="29"/>
      <c r="B154" s="141"/>
      <c r="C154" s="156" t="s">
        <v>169</v>
      </c>
      <c r="D154" s="156" t="s">
        <v>108</v>
      </c>
      <c r="E154" s="157" t="s">
        <v>222</v>
      </c>
      <c r="F154" s="158" t="s">
        <v>223</v>
      </c>
      <c r="G154" s="159" t="s">
        <v>117</v>
      </c>
      <c r="H154" s="160">
        <v>35</v>
      </c>
      <c r="I154" s="161"/>
      <c r="J154" s="162">
        <f t="shared" si="0"/>
        <v>0</v>
      </c>
      <c r="K154" s="163"/>
      <c r="L154" s="164"/>
      <c r="M154" s="165" t="s">
        <v>1</v>
      </c>
      <c r="N154" s="166" t="s">
        <v>37</v>
      </c>
      <c r="O154" s="55"/>
      <c r="P154" s="152">
        <f t="shared" si="1"/>
        <v>0</v>
      </c>
      <c r="Q154" s="152">
        <v>0</v>
      </c>
      <c r="R154" s="152">
        <f t="shared" si="2"/>
        <v>0</v>
      </c>
      <c r="S154" s="152">
        <v>0</v>
      </c>
      <c r="T154" s="153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4" t="s">
        <v>122</v>
      </c>
      <c r="AT154" s="154" t="s">
        <v>108</v>
      </c>
      <c r="AU154" s="154" t="s">
        <v>119</v>
      </c>
      <c r="AY154" s="14" t="s">
        <v>111</v>
      </c>
      <c r="BE154" s="155">
        <f t="shared" si="4"/>
        <v>0</v>
      </c>
      <c r="BF154" s="155">
        <f t="shared" si="5"/>
        <v>0</v>
      </c>
      <c r="BG154" s="155">
        <f t="shared" si="6"/>
        <v>0</v>
      </c>
      <c r="BH154" s="155">
        <f t="shared" si="7"/>
        <v>0</v>
      </c>
      <c r="BI154" s="155">
        <f t="shared" si="8"/>
        <v>0</v>
      </c>
      <c r="BJ154" s="14" t="s">
        <v>119</v>
      </c>
      <c r="BK154" s="155">
        <f t="shared" si="9"/>
        <v>0</v>
      </c>
      <c r="BL154" s="14" t="s">
        <v>118</v>
      </c>
      <c r="BM154" s="154" t="s">
        <v>118</v>
      </c>
    </row>
    <row r="155" spans="1:65" s="2" customFormat="1" ht="14.45" customHeight="1" x14ac:dyDescent="0.2">
      <c r="A155" s="29"/>
      <c r="B155" s="141"/>
      <c r="C155" s="142" t="s">
        <v>224</v>
      </c>
      <c r="D155" s="142" t="s">
        <v>114</v>
      </c>
      <c r="E155" s="143" t="s">
        <v>225</v>
      </c>
      <c r="F155" s="144" t="s">
        <v>226</v>
      </c>
      <c r="G155" s="145" t="s">
        <v>117</v>
      </c>
      <c r="H155" s="146">
        <v>24</v>
      </c>
      <c r="I155" s="147"/>
      <c r="J155" s="148">
        <f t="shared" ref="J155:J186" si="10">ROUND(I155*H155,2)</f>
        <v>0</v>
      </c>
      <c r="K155" s="149"/>
      <c r="L155" s="30"/>
      <c r="M155" s="150" t="s">
        <v>1</v>
      </c>
      <c r="N155" s="151" t="s">
        <v>37</v>
      </c>
      <c r="O155" s="55"/>
      <c r="P155" s="152">
        <f t="shared" ref="P155:P186" si="11">O155*H155</f>
        <v>0</v>
      </c>
      <c r="Q155" s="152">
        <v>0</v>
      </c>
      <c r="R155" s="152">
        <f t="shared" ref="R155:R186" si="12">Q155*H155</f>
        <v>0</v>
      </c>
      <c r="S155" s="152">
        <v>0</v>
      </c>
      <c r="T155" s="153">
        <f t="shared" ref="T155:T186" si="13"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4" t="s">
        <v>118</v>
      </c>
      <c r="AT155" s="154" t="s">
        <v>114</v>
      </c>
      <c r="AU155" s="154" t="s">
        <v>119</v>
      </c>
      <c r="AY155" s="14" t="s">
        <v>111</v>
      </c>
      <c r="BE155" s="155">
        <f t="shared" ref="BE155:BE181" si="14">IF(N155="základná",J155,0)</f>
        <v>0</v>
      </c>
      <c r="BF155" s="155">
        <f t="shared" ref="BF155:BF181" si="15">IF(N155="znížená",J155,0)</f>
        <v>0</v>
      </c>
      <c r="BG155" s="155">
        <f t="shared" ref="BG155:BG181" si="16">IF(N155="zákl. prenesená",J155,0)</f>
        <v>0</v>
      </c>
      <c r="BH155" s="155">
        <f t="shared" ref="BH155:BH181" si="17">IF(N155="zníž. prenesená",J155,0)</f>
        <v>0</v>
      </c>
      <c r="BI155" s="155">
        <f t="shared" ref="BI155:BI181" si="18">IF(N155="nulová",J155,0)</f>
        <v>0</v>
      </c>
      <c r="BJ155" s="14" t="s">
        <v>119</v>
      </c>
      <c r="BK155" s="155">
        <f t="shared" ref="BK155:BK181" si="19">ROUND(I155*H155,2)</f>
        <v>0</v>
      </c>
      <c r="BL155" s="14" t="s">
        <v>118</v>
      </c>
      <c r="BM155" s="154" t="s">
        <v>227</v>
      </c>
    </row>
    <row r="156" spans="1:65" s="2" customFormat="1" ht="37.9" customHeight="1" x14ac:dyDescent="0.2">
      <c r="A156" s="29"/>
      <c r="B156" s="141"/>
      <c r="C156" s="156" t="s">
        <v>173</v>
      </c>
      <c r="D156" s="156" t="s">
        <v>108</v>
      </c>
      <c r="E156" s="157" t="s">
        <v>228</v>
      </c>
      <c r="F156" s="158" t="s">
        <v>229</v>
      </c>
      <c r="G156" s="159" t="s">
        <v>117</v>
      </c>
      <c r="H156" s="160">
        <v>24</v>
      </c>
      <c r="I156" s="161"/>
      <c r="J156" s="162">
        <f t="shared" si="10"/>
        <v>0</v>
      </c>
      <c r="K156" s="163"/>
      <c r="L156" s="164"/>
      <c r="M156" s="165" t="s">
        <v>1</v>
      </c>
      <c r="N156" s="166" t="s">
        <v>37</v>
      </c>
      <c r="O156" s="55"/>
      <c r="P156" s="152">
        <f t="shared" si="11"/>
        <v>0</v>
      </c>
      <c r="Q156" s="152">
        <v>0</v>
      </c>
      <c r="R156" s="152">
        <f t="shared" si="12"/>
        <v>0</v>
      </c>
      <c r="S156" s="152">
        <v>0</v>
      </c>
      <c r="T156" s="153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4" t="s">
        <v>122</v>
      </c>
      <c r="AT156" s="154" t="s">
        <v>108</v>
      </c>
      <c r="AU156" s="154" t="s">
        <v>119</v>
      </c>
      <c r="AY156" s="14" t="s">
        <v>111</v>
      </c>
      <c r="BE156" s="155">
        <f t="shared" si="14"/>
        <v>0</v>
      </c>
      <c r="BF156" s="155">
        <f t="shared" si="15"/>
        <v>0</v>
      </c>
      <c r="BG156" s="155">
        <f t="shared" si="16"/>
        <v>0</v>
      </c>
      <c r="BH156" s="155">
        <f t="shared" si="17"/>
        <v>0</v>
      </c>
      <c r="BI156" s="155">
        <f t="shared" si="18"/>
        <v>0</v>
      </c>
      <c r="BJ156" s="14" t="s">
        <v>119</v>
      </c>
      <c r="BK156" s="155">
        <f t="shared" si="19"/>
        <v>0</v>
      </c>
      <c r="BL156" s="14" t="s">
        <v>118</v>
      </c>
      <c r="BM156" s="154" t="s">
        <v>230</v>
      </c>
    </row>
    <row r="157" spans="1:65" s="2" customFormat="1" ht="14.45" customHeight="1" x14ac:dyDescent="0.2">
      <c r="A157" s="29"/>
      <c r="B157" s="141"/>
      <c r="C157" s="142" t="s">
        <v>231</v>
      </c>
      <c r="D157" s="142" t="s">
        <v>114</v>
      </c>
      <c r="E157" s="143" t="s">
        <v>225</v>
      </c>
      <c r="F157" s="144" t="s">
        <v>226</v>
      </c>
      <c r="G157" s="145" t="s">
        <v>117</v>
      </c>
      <c r="H157" s="146">
        <v>6</v>
      </c>
      <c r="I157" s="147"/>
      <c r="J157" s="148">
        <f t="shared" si="10"/>
        <v>0</v>
      </c>
      <c r="K157" s="149"/>
      <c r="L157" s="30"/>
      <c r="M157" s="150" t="s">
        <v>1</v>
      </c>
      <c r="N157" s="151" t="s">
        <v>37</v>
      </c>
      <c r="O157" s="55"/>
      <c r="P157" s="152">
        <f t="shared" si="11"/>
        <v>0</v>
      </c>
      <c r="Q157" s="152">
        <v>0</v>
      </c>
      <c r="R157" s="152">
        <f t="shared" si="12"/>
        <v>0</v>
      </c>
      <c r="S157" s="152">
        <v>0</v>
      </c>
      <c r="T157" s="153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4" t="s">
        <v>118</v>
      </c>
      <c r="AT157" s="154" t="s">
        <v>114</v>
      </c>
      <c r="AU157" s="154" t="s">
        <v>119</v>
      </c>
      <c r="AY157" s="14" t="s">
        <v>111</v>
      </c>
      <c r="BE157" s="155">
        <f t="shared" si="14"/>
        <v>0</v>
      </c>
      <c r="BF157" s="155">
        <f t="shared" si="15"/>
        <v>0</v>
      </c>
      <c r="BG157" s="155">
        <f t="shared" si="16"/>
        <v>0</v>
      </c>
      <c r="BH157" s="155">
        <f t="shared" si="17"/>
        <v>0</v>
      </c>
      <c r="BI157" s="155">
        <f t="shared" si="18"/>
        <v>0</v>
      </c>
      <c r="BJ157" s="14" t="s">
        <v>119</v>
      </c>
      <c r="BK157" s="155">
        <f t="shared" si="19"/>
        <v>0</v>
      </c>
      <c r="BL157" s="14" t="s">
        <v>118</v>
      </c>
      <c r="BM157" s="154" t="s">
        <v>232</v>
      </c>
    </row>
    <row r="158" spans="1:65" s="2" customFormat="1" ht="24.2" customHeight="1" x14ac:dyDescent="0.2">
      <c r="A158" s="29"/>
      <c r="B158" s="141"/>
      <c r="C158" s="156" t="s">
        <v>176</v>
      </c>
      <c r="D158" s="156" t="s">
        <v>108</v>
      </c>
      <c r="E158" s="157" t="s">
        <v>233</v>
      </c>
      <c r="F158" s="158" t="s">
        <v>234</v>
      </c>
      <c r="G158" s="159" t="s">
        <v>117</v>
      </c>
      <c r="H158" s="160">
        <v>6</v>
      </c>
      <c r="I158" s="161"/>
      <c r="J158" s="162">
        <f t="shared" si="10"/>
        <v>0</v>
      </c>
      <c r="K158" s="163"/>
      <c r="L158" s="164"/>
      <c r="M158" s="165" t="s">
        <v>1</v>
      </c>
      <c r="N158" s="166" t="s">
        <v>37</v>
      </c>
      <c r="O158" s="55"/>
      <c r="P158" s="152">
        <f t="shared" si="11"/>
        <v>0</v>
      </c>
      <c r="Q158" s="152">
        <v>0</v>
      </c>
      <c r="R158" s="152">
        <f t="shared" si="12"/>
        <v>0</v>
      </c>
      <c r="S158" s="152">
        <v>0</v>
      </c>
      <c r="T158" s="153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4" t="s">
        <v>122</v>
      </c>
      <c r="AT158" s="154" t="s">
        <v>108</v>
      </c>
      <c r="AU158" s="154" t="s">
        <v>119</v>
      </c>
      <c r="AY158" s="14" t="s">
        <v>111</v>
      </c>
      <c r="BE158" s="155">
        <f t="shared" si="14"/>
        <v>0</v>
      </c>
      <c r="BF158" s="155">
        <f t="shared" si="15"/>
        <v>0</v>
      </c>
      <c r="BG158" s="155">
        <f t="shared" si="16"/>
        <v>0</v>
      </c>
      <c r="BH158" s="155">
        <f t="shared" si="17"/>
        <v>0</v>
      </c>
      <c r="BI158" s="155">
        <f t="shared" si="18"/>
        <v>0</v>
      </c>
      <c r="BJ158" s="14" t="s">
        <v>119</v>
      </c>
      <c r="BK158" s="155">
        <f t="shared" si="19"/>
        <v>0</v>
      </c>
      <c r="BL158" s="14" t="s">
        <v>118</v>
      </c>
      <c r="BM158" s="154" t="s">
        <v>235</v>
      </c>
    </row>
    <row r="159" spans="1:65" s="2" customFormat="1" ht="24.2" customHeight="1" x14ac:dyDescent="0.2">
      <c r="A159" s="29"/>
      <c r="B159" s="141"/>
      <c r="C159" s="142" t="s">
        <v>236</v>
      </c>
      <c r="D159" s="142" t="s">
        <v>114</v>
      </c>
      <c r="E159" s="143" t="s">
        <v>237</v>
      </c>
      <c r="F159" s="144" t="s">
        <v>238</v>
      </c>
      <c r="G159" s="145" t="s">
        <v>126</v>
      </c>
      <c r="H159" s="146">
        <v>550</v>
      </c>
      <c r="I159" s="147"/>
      <c r="J159" s="148">
        <f t="shared" si="10"/>
        <v>0</v>
      </c>
      <c r="K159" s="149"/>
      <c r="L159" s="30"/>
      <c r="M159" s="150" t="s">
        <v>1</v>
      </c>
      <c r="N159" s="151" t="s">
        <v>37</v>
      </c>
      <c r="O159" s="55"/>
      <c r="P159" s="152">
        <f t="shared" si="11"/>
        <v>0</v>
      </c>
      <c r="Q159" s="152">
        <v>0</v>
      </c>
      <c r="R159" s="152">
        <f t="shared" si="12"/>
        <v>0</v>
      </c>
      <c r="S159" s="152">
        <v>0</v>
      </c>
      <c r="T159" s="153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4" t="s">
        <v>118</v>
      </c>
      <c r="AT159" s="154" t="s">
        <v>114</v>
      </c>
      <c r="AU159" s="154" t="s">
        <v>119</v>
      </c>
      <c r="AY159" s="14" t="s">
        <v>111</v>
      </c>
      <c r="BE159" s="155">
        <f t="shared" si="14"/>
        <v>0</v>
      </c>
      <c r="BF159" s="155">
        <f t="shared" si="15"/>
        <v>0</v>
      </c>
      <c r="BG159" s="155">
        <f t="shared" si="16"/>
        <v>0</v>
      </c>
      <c r="BH159" s="155">
        <f t="shared" si="17"/>
        <v>0</v>
      </c>
      <c r="BI159" s="155">
        <f t="shared" si="18"/>
        <v>0</v>
      </c>
      <c r="BJ159" s="14" t="s">
        <v>119</v>
      </c>
      <c r="BK159" s="155">
        <f t="shared" si="19"/>
        <v>0</v>
      </c>
      <c r="BL159" s="14" t="s">
        <v>118</v>
      </c>
      <c r="BM159" s="154" t="s">
        <v>239</v>
      </c>
    </row>
    <row r="160" spans="1:65" s="2" customFormat="1" ht="14.45" customHeight="1" x14ac:dyDescent="0.2">
      <c r="A160" s="29"/>
      <c r="B160" s="141"/>
      <c r="C160" s="156" t="s">
        <v>180</v>
      </c>
      <c r="D160" s="156" t="s">
        <v>108</v>
      </c>
      <c r="E160" s="157" t="s">
        <v>240</v>
      </c>
      <c r="F160" s="158" t="s">
        <v>241</v>
      </c>
      <c r="G160" s="159" t="s">
        <v>150</v>
      </c>
      <c r="H160" s="160">
        <v>75.55</v>
      </c>
      <c r="I160" s="161"/>
      <c r="J160" s="162">
        <f t="shared" si="10"/>
        <v>0</v>
      </c>
      <c r="K160" s="163"/>
      <c r="L160" s="164"/>
      <c r="M160" s="165" t="s">
        <v>1</v>
      </c>
      <c r="N160" s="166" t="s">
        <v>37</v>
      </c>
      <c r="O160" s="55"/>
      <c r="P160" s="152">
        <f t="shared" si="11"/>
        <v>0</v>
      </c>
      <c r="Q160" s="152">
        <v>0</v>
      </c>
      <c r="R160" s="152">
        <f t="shared" si="12"/>
        <v>0</v>
      </c>
      <c r="S160" s="152">
        <v>0</v>
      </c>
      <c r="T160" s="153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4" t="s">
        <v>122</v>
      </c>
      <c r="AT160" s="154" t="s">
        <v>108</v>
      </c>
      <c r="AU160" s="154" t="s">
        <v>119</v>
      </c>
      <c r="AY160" s="14" t="s">
        <v>111</v>
      </c>
      <c r="BE160" s="155">
        <f t="shared" si="14"/>
        <v>0</v>
      </c>
      <c r="BF160" s="155">
        <f t="shared" si="15"/>
        <v>0</v>
      </c>
      <c r="BG160" s="155">
        <f t="shared" si="16"/>
        <v>0</v>
      </c>
      <c r="BH160" s="155">
        <f t="shared" si="17"/>
        <v>0</v>
      </c>
      <c r="BI160" s="155">
        <f t="shared" si="18"/>
        <v>0</v>
      </c>
      <c r="BJ160" s="14" t="s">
        <v>119</v>
      </c>
      <c r="BK160" s="155">
        <f t="shared" si="19"/>
        <v>0</v>
      </c>
      <c r="BL160" s="14" t="s">
        <v>118</v>
      </c>
      <c r="BM160" s="154" t="s">
        <v>242</v>
      </c>
    </row>
    <row r="161" spans="1:65" s="2" customFormat="1" ht="24.2" customHeight="1" x14ac:dyDescent="0.2">
      <c r="A161" s="29"/>
      <c r="B161" s="141"/>
      <c r="C161" s="142" t="s">
        <v>243</v>
      </c>
      <c r="D161" s="142" t="s">
        <v>114</v>
      </c>
      <c r="E161" s="143" t="s">
        <v>244</v>
      </c>
      <c r="F161" s="144" t="s">
        <v>245</v>
      </c>
      <c r="G161" s="145" t="s">
        <v>117</v>
      </c>
      <c r="H161" s="146">
        <v>11</v>
      </c>
      <c r="I161" s="147"/>
      <c r="J161" s="148">
        <f t="shared" si="10"/>
        <v>0</v>
      </c>
      <c r="K161" s="149"/>
      <c r="L161" s="30"/>
      <c r="M161" s="150" t="s">
        <v>1</v>
      </c>
      <c r="N161" s="151" t="s">
        <v>37</v>
      </c>
      <c r="O161" s="55"/>
      <c r="P161" s="152">
        <f t="shared" si="11"/>
        <v>0</v>
      </c>
      <c r="Q161" s="152">
        <v>0</v>
      </c>
      <c r="R161" s="152">
        <f t="shared" si="12"/>
        <v>0</v>
      </c>
      <c r="S161" s="152">
        <v>0</v>
      </c>
      <c r="T161" s="153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4" t="s">
        <v>118</v>
      </c>
      <c r="AT161" s="154" t="s">
        <v>114</v>
      </c>
      <c r="AU161" s="154" t="s">
        <v>119</v>
      </c>
      <c r="AY161" s="14" t="s">
        <v>111</v>
      </c>
      <c r="BE161" s="155">
        <f t="shared" si="14"/>
        <v>0</v>
      </c>
      <c r="BF161" s="155">
        <f t="shared" si="15"/>
        <v>0</v>
      </c>
      <c r="BG161" s="155">
        <f t="shared" si="16"/>
        <v>0</v>
      </c>
      <c r="BH161" s="155">
        <f t="shared" si="17"/>
        <v>0</v>
      </c>
      <c r="BI161" s="155">
        <f t="shared" si="18"/>
        <v>0</v>
      </c>
      <c r="BJ161" s="14" t="s">
        <v>119</v>
      </c>
      <c r="BK161" s="155">
        <f t="shared" si="19"/>
        <v>0</v>
      </c>
      <c r="BL161" s="14" t="s">
        <v>118</v>
      </c>
      <c r="BM161" s="154" t="s">
        <v>246</v>
      </c>
    </row>
    <row r="162" spans="1:65" s="2" customFormat="1" ht="24.2" customHeight="1" x14ac:dyDescent="0.2">
      <c r="A162" s="29"/>
      <c r="B162" s="141"/>
      <c r="C162" s="156" t="s">
        <v>183</v>
      </c>
      <c r="D162" s="156" t="s">
        <v>108</v>
      </c>
      <c r="E162" s="157" t="s">
        <v>247</v>
      </c>
      <c r="F162" s="158" t="s">
        <v>248</v>
      </c>
      <c r="G162" s="159" t="s">
        <v>117</v>
      </c>
      <c r="H162" s="160">
        <v>11</v>
      </c>
      <c r="I162" s="161"/>
      <c r="J162" s="162">
        <f t="shared" si="10"/>
        <v>0</v>
      </c>
      <c r="K162" s="163"/>
      <c r="L162" s="164"/>
      <c r="M162" s="165" t="s">
        <v>1</v>
      </c>
      <c r="N162" s="166" t="s">
        <v>37</v>
      </c>
      <c r="O162" s="55"/>
      <c r="P162" s="152">
        <f t="shared" si="11"/>
        <v>0</v>
      </c>
      <c r="Q162" s="152">
        <v>0</v>
      </c>
      <c r="R162" s="152">
        <f t="shared" si="12"/>
        <v>0</v>
      </c>
      <c r="S162" s="152">
        <v>0</v>
      </c>
      <c r="T162" s="153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4" t="s">
        <v>122</v>
      </c>
      <c r="AT162" s="154" t="s">
        <v>108</v>
      </c>
      <c r="AU162" s="154" t="s">
        <v>119</v>
      </c>
      <c r="AY162" s="14" t="s">
        <v>111</v>
      </c>
      <c r="BE162" s="155">
        <f t="shared" si="14"/>
        <v>0</v>
      </c>
      <c r="BF162" s="155">
        <f t="shared" si="15"/>
        <v>0</v>
      </c>
      <c r="BG162" s="155">
        <f t="shared" si="16"/>
        <v>0</v>
      </c>
      <c r="BH162" s="155">
        <f t="shared" si="17"/>
        <v>0</v>
      </c>
      <c r="BI162" s="155">
        <f t="shared" si="18"/>
        <v>0</v>
      </c>
      <c r="BJ162" s="14" t="s">
        <v>119</v>
      </c>
      <c r="BK162" s="155">
        <f t="shared" si="19"/>
        <v>0</v>
      </c>
      <c r="BL162" s="14" t="s">
        <v>118</v>
      </c>
      <c r="BM162" s="154" t="s">
        <v>249</v>
      </c>
    </row>
    <row r="163" spans="1:65" s="2" customFormat="1" ht="24.2" customHeight="1" x14ac:dyDescent="0.2">
      <c r="A163" s="29"/>
      <c r="B163" s="141"/>
      <c r="C163" s="142" t="s">
        <v>250</v>
      </c>
      <c r="D163" s="142" t="s">
        <v>114</v>
      </c>
      <c r="E163" s="143" t="s">
        <v>251</v>
      </c>
      <c r="F163" s="144" t="s">
        <v>252</v>
      </c>
      <c r="G163" s="145" t="s">
        <v>117</v>
      </c>
      <c r="H163" s="146">
        <v>17</v>
      </c>
      <c r="I163" s="147"/>
      <c r="J163" s="148">
        <f t="shared" si="10"/>
        <v>0</v>
      </c>
      <c r="K163" s="149"/>
      <c r="L163" s="30"/>
      <c r="M163" s="150" t="s">
        <v>1</v>
      </c>
      <c r="N163" s="151" t="s">
        <v>37</v>
      </c>
      <c r="O163" s="55"/>
      <c r="P163" s="152">
        <f t="shared" si="11"/>
        <v>0</v>
      </c>
      <c r="Q163" s="152">
        <v>0</v>
      </c>
      <c r="R163" s="152">
        <f t="shared" si="12"/>
        <v>0</v>
      </c>
      <c r="S163" s="152">
        <v>0</v>
      </c>
      <c r="T163" s="153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4" t="s">
        <v>118</v>
      </c>
      <c r="AT163" s="154" t="s">
        <v>114</v>
      </c>
      <c r="AU163" s="154" t="s">
        <v>119</v>
      </c>
      <c r="AY163" s="14" t="s">
        <v>111</v>
      </c>
      <c r="BE163" s="155">
        <f t="shared" si="14"/>
        <v>0</v>
      </c>
      <c r="BF163" s="155">
        <f t="shared" si="15"/>
        <v>0</v>
      </c>
      <c r="BG163" s="155">
        <f t="shared" si="16"/>
        <v>0</v>
      </c>
      <c r="BH163" s="155">
        <f t="shared" si="17"/>
        <v>0</v>
      </c>
      <c r="BI163" s="155">
        <f t="shared" si="18"/>
        <v>0</v>
      </c>
      <c r="BJ163" s="14" t="s">
        <v>119</v>
      </c>
      <c r="BK163" s="155">
        <f t="shared" si="19"/>
        <v>0</v>
      </c>
      <c r="BL163" s="14" t="s">
        <v>118</v>
      </c>
      <c r="BM163" s="154" t="s">
        <v>253</v>
      </c>
    </row>
    <row r="164" spans="1:65" s="2" customFormat="1" ht="14.45" customHeight="1" x14ac:dyDescent="0.2">
      <c r="A164" s="29"/>
      <c r="B164" s="141"/>
      <c r="C164" s="156" t="s">
        <v>187</v>
      </c>
      <c r="D164" s="156" t="s">
        <v>108</v>
      </c>
      <c r="E164" s="157" t="s">
        <v>254</v>
      </c>
      <c r="F164" s="158" t="s">
        <v>255</v>
      </c>
      <c r="G164" s="159" t="s">
        <v>117</v>
      </c>
      <c r="H164" s="160">
        <v>17</v>
      </c>
      <c r="I164" s="161"/>
      <c r="J164" s="162">
        <f t="shared" si="10"/>
        <v>0</v>
      </c>
      <c r="K164" s="163"/>
      <c r="L164" s="164"/>
      <c r="M164" s="165" t="s">
        <v>1</v>
      </c>
      <c r="N164" s="166" t="s">
        <v>37</v>
      </c>
      <c r="O164" s="55"/>
      <c r="P164" s="152">
        <f t="shared" si="11"/>
        <v>0</v>
      </c>
      <c r="Q164" s="152">
        <v>0</v>
      </c>
      <c r="R164" s="152">
        <f t="shared" si="12"/>
        <v>0</v>
      </c>
      <c r="S164" s="152">
        <v>0</v>
      </c>
      <c r="T164" s="153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4" t="s">
        <v>122</v>
      </c>
      <c r="AT164" s="154" t="s">
        <v>108</v>
      </c>
      <c r="AU164" s="154" t="s">
        <v>119</v>
      </c>
      <c r="AY164" s="14" t="s">
        <v>111</v>
      </c>
      <c r="BE164" s="155">
        <f t="shared" si="14"/>
        <v>0</v>
      </c>
      <c r="BF164" s="155">
        <f t="shared" si="15"/>
        <v>0</v>
      </c>
      <c r="BG164" s="155">
        <f t="shared" si="16"/>
        <v>0</v>
      </c>
      <c r="BH164" s="155">
        <f t="shared" si="17"/>
        <v>0</v>
      </c>
      <c r="BI164" s="155">
        <f t="shared" si="18"/>
        <v>0</v>
      </c>
      <c r="BJ164" s="14" t="s">
        <v>119</v>
      </c>
      <c r="BK164" s="155">
        <f t="shared" si="19"/>
        <v>0</v>
      </c>
      <c r="BL164" s="14" t="s">
        <v>118</v>
      </c>
      <c r="BM164" s="154" t="s">
        <v>256</v>
      </c>
    </row>
    <row r="165" spans="1:65" s="2" customFormat="1" ht="24.2" customHeight="1" x14ac:dyDescent="0.2">
      <c r="A165" s="29"/>
      <c r="B165" s="141"/>
      <c r="C165" s="156" t="s">
        <v>257</v>
      </c>
      <c r="D165" s="156" t="s">
        <v>108</v>
      </c>
      <c r="E165" s="157" t="s">
        <v>258</v>
      </c>
      <c r="F165" s="158" t="s">
        <v>259</v>
      </c>
      <c r="G165" s="159" t="s">
        <v>117</v>
      </c>
      <c r="H165" s="160">
        <v>17</v>
      </c>
      <c r="I165" s="161"/>
      <c r="J165" s="162">
        <f t="shared" si="10"/>
        <v>0</v>
      </c>
      <c r="K165" s="163"/>
      <c r="L165" s="164"/>
      <c r="M165" s="165" t="s">
        <v>1</v>
      </c>
      <c r="N165" s="166" t="s">
        <v>37</v>
      </c>
      <c r="O165" s="55"/>
      <c r="P165" s="152">
        <f t="shared" si="11"/>
        <v>0</v>
      </c>
      <c r="Q165" s="152">
        <v>0</v>
      </c>
      <c r="R165" s="152">
        <f t="shared" si="12"/>
        <v>0</v>
      </c>
      <c r="S165" s="152">
        <v>0</v>
      </c>
      <c r="T165" s="153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4" t="s">
        <v>122</v>
      </c>
      <c r="AT165" s="154" t="s">
        <v>108</v>
      </c>
      <c r="AU165" s="154" t="s">
        <v>119</v>
      </c>
      <c r="AY165" s="14" t="s">
        <v>111</v>
      </c>
      <c r="BE165" s="155">
        <f t="shared" si="14"/>
        <v>0</v>
      </c>
      <c r="BF165" s="155">
        <f t="shared" si="15"/>
        <v>0</v>
      </c>
      <c r="BG165" s="155">
        <f t="shared" si="16"/>
        <v>0</v>
      </c>
      <c r="BH165" s="155">
        <f t="shared" si="17"/>
        <v>0</v>
      </c>
      <c r="BI165" s="155">
        <f t="shared" si="18"/>
        <v>0</v>
      </c>
      <c r="BJ165" s="14" t="s">
        <v>119</v>
      </c>
      <c r="BK165" s="155">
        <f t="shared" si="19"/>
        <v>0</v>
      </c>
      <c r="BL165" s="14" t="s">
        <v>118</v>
      </c>
      <c r="BM165" s="154" t="s">
        <v>260</v>
      </c>
    </row>
    <row r="166" spans="1:65" s="2" customFormat="1" ht="24.2" customHeight="1" x14ac:dyDescent="0.2">
      <c r="A166" s="29"/>
      <c r="B166" s="141"/>
      <c r="C166" s="142" t="s">
        <v>190</v>
      </c>
      <c r="D166" s="142" t="s">
        <v>114</v>
      </c>
      <c r="E166" s="143" t="s">
        <v>261</v>
      </c>
      <c r="F166" s="144" t="s">
        <v>262</v>
      </c>
      <c r="G166" s="145" t="s">
        <v>126</v>
      </c>
      <c r="H166" s="146">
        <v>550</v>
      </c>
      <c r="I166" s="147"/>
      <c r="J166" s="148">
        <f t="shared" si="10"/>
        <v>0</v>
      </c>
      <c r="K166" s="149"/>
      <c r="L166" s="30"/>
      <c r="M166" s="150" t="s">
        <v>1</v>
      </c>
      <c r="N166" s="151" t="s">
        <v>37</v>
      </c>
      <c r="O166" s="55"/>
      <c r="P166" s="152">
        <f t="shared" si="11"/>
        <v>0</v>
      </c>
      <c r="Q166" s="152">
        <v>0</v>
      </c>
      <c r="R166" s="152">
        <f t="shared" si="12"/>
        <v>0</v>
      </c>
      <c r="S166" s="152">
        <v>0</v>
      </c>
      <c r="T166" s="153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4" t="s">
        <v>118</v>
      </c>
      <c r="AT166" s="154" t="s">
        <v>114</v>
      </c>
      <c r="AU166" s="154" t="s">
        <v>119</v>
      </c>
      <c r="AY166" s="14" t="s">
        <v>111</v>
      </c>
      <c r="BE166" s="155">
        <f t="shared" si="14"/>
        <v>0</v>
      </c>
      <c r="BF166" s="155">
        <f t="shared" si="15"/>
        <v>0</v>
      </c>
      <c r="BG166" s="155">
        <f t="shared" si="16"/>
        <v>0</v>
      </c>
      <c r="BH166" s="155">
        <f t="shared" si="17"/>
        <v>0</v>
      </c>
      <c r="BI166" s="155">
        <f t="shared" si="18"/>
        <v>0</v>
      </c>
      <c r="BJ166" s="14" t="s">
        <v>119</v>
      </c>
      <c r="BK166" s="155">
        <f t="shared" si="19"/>
        <v>0</v>
      </c>
      <c r="BL166" s="14" t="s">
        <v>118</v>
      </c>
      <c r="BM166" s="154" t="s">
        <v>263</v>
      </c>
    </row>
    <row r="167" spans="1:65" s="2" customFormat="1" ht="24.2" customHeight="1" x14ac:dyDescent="0.2">
      <c r="A167" s="29"/>
      <c r="B167" s="141"/>
      <c r="C167" s="142" t="s">
        <v>264</v>
      </c>
      <c r="D167" s="142" t="s">
        <v>114</v>
      </c>
      <c r="E167" s="143" t="s">
        <v>265</v>
      </c>
      <c r="F167" s="144" t="s">
        <v>266</v>
      </c>
      <c r="G167" s="145" t="s">
        <v>117</v>
      </c>
      <c r="H167" s="146">
        <v>80</v>
      </c>
      <c r="I167" s="147"/>
      <c r="J167" s="148">
        <f t="shared" si="10"/>
        <v>0</v>
      </c>
      <c r="K167" s="149"/>
      <c r="L167" s="30"/>
      <c r="M167" s="150" t="s">
        <v>1</v>
      </c>
      <c r="N167" s="151" t="s">
        <v>37</v>
      </c>
      <c r="O167" s="55"/>
      <c r="P167" s="152">
        <f t="shared" si="11"/>
        <v>0</v>
      </c>
      <c r="Q167" s="152">
        <v>0</v>
      </c>
      <c r="R167" s="152">
        <f t="shared" si="12"/>
        <v>0</v>
      </c>
      <c r="S167" s="152">
        <v>0</v>
      </c>
      <c r="T167" s="153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4" t="s">
        <v>118</v>
      </c>
      <c r="AT167" s="154" t="s">
        <v>114</v>
      </c>
      <c r="AU167" s="154" t="s">
        <v>119</v>
      </c>
      <c r="AY167" s="14" t="s">
        <v>111</v>
      </c>
      <c r="BE167" s="155">
        <f t="shared" si="14"/>
        <v>0</v>
      </c>
      <c r="BF167" s="155">
        <f t="shared" si="15"/>
        <v>0</v>
      </c>
      <c r="BG167" s="155">
        <f t="shared" si="16"/>
        <v>0</v>
      </c>
      <c r="BH167" s="155">
        <f t="shared" si="17"/>
        <v>0</v>
      </c>
      <c r="BI167" s="155">
        <f t="shared" si="18"/>
        <v>0</v>
      </c>
      <c r="BJ167" s="14" t="s">
        <v>119</v>
      </c>
      <c r="BK167" s="155">
        <f t="shared" si="19"/>
        <v>0</v>
      </c>
      <c r="BL167" s="14" t="s">
        <v>118</v>
      </c>
      <c r="BM167" s="154" t="s">
        <v>267</v>
      </c>
    </row>
    <row r="168" spans="1:65" s="2" customFormat="1" ht="24.2" customHeight="1" x14ac:dyDescent="0.2">
      <c r="A168" s="29"/>
      <c r="B168" s="141"/>
      <c r="C168" s="142" t="s">
        <v>194</v>
      </c>
      <c r="D168" s="142" t="s">
        <v>114</v>
      </c>
      <c r="E168" s="143" t="s">
        <v>268</v>
      </c>
      <c r="F168" s="144" t="s">
        <v>269</v>
      </c>
      <c r="G168" s="145" t="s">
        <v>117</v>
      </c>
      <c r="H168" s="146">
        <v>335</v>
      </c>
      <c r="I168" s="147"/>
      <c r="J168" s="148">
        <f t="shared" si="10"/>
        <v>0</v>
      </c>
      <c r="K168" s="149"/>
      <c r="L168" s="30"/>
      <c r="M168" s="150" t="s">
        <v>1</v>
      </c>
      <c r="N168" s="151" t="s">
        <v>37</v>
      </c>
      <c r="O168" s="55"/>
      <c r="P168" s="152">
        <f t="shared" si="11"/>
        <v>0</v>
      </c>
      <c r="Q168" s="152">
        <v>0</v>
      </c>
      <c r="R168" s="152">
        <f t="shared" si="12"/>
        <v>0</v>
      </c>
      <c r="S168" s="152">
        <v>0</v>
      </c>
      <c r="T168" s="153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4" t="s">
        <v>118</v>
      </c>
      <c r="AT168" s="154" t="s">
        <v>114</v>
      </c>
      <c r="AU168" s="154" t="s">
        <v>119</v>
      </c>
      <c r="AY168" s="14" t="s">
        <v>111</v>
      </c>
      <c r="BE168" s="155">
        <f t="shared" si="14"/>
        <v>0</v>
      </c>
      <c r="BF168" s="155">
        <f t="shared" si="15"/>
        <v>0</v>
      </c>
      <c r="BG168" s="155">
        <f t="shared" si="16"/>
        <v>0</v>
      </c>
      <c r="BH168" s="155">
        <f t="shared" si="17"/>
        <v>0</v>
      </c>
      <c r="BI168" s="155">
        <f t="shared" si="18"/>
        <v>0</v>
      </c>
      <c r="BJ168" s="14" t="s">
        <v>119</v>
      </c>
      <c r="BK168" s="155">
        <f t="shared" si="19"/>
        <v>0</v>
      </c>
      <c r="BL168" s="14" t="s">
        <v>118</v>
      </c>
      <c r="BM168" s="154" t="s">
        <v>270</v>
      </c>
    </row>
    <row r="169" spans="1:65" s="2" customFormat="1" ht="24.2" customHeight="1" x14ac:dyDescent="0.2">
      <c r="A169" s="29"/>
      <c r="B169" s="141"/>
      <c r="C169" s="142" t="s">
        <v>271</v>
      </c>
      <c r="D169" s="142" t="s">
        <v>114</v>
      </c>
      <c r="E169" s="143" t="s">
        <v>272</v>
      </c>
      <c r="F169" s="144" t="s">
        <v>273</v>
      </c>
      <c r="G169" s="145" t="s">
        <v>117</v>
      </c>
      <c r="H169" s="146">
        <v>160</v>
      </c>
      <c r="I169" s="147"/>
      <c r="J169" s="148">
        <f t="shared" si="10"/>
        <v>0</v>
      </c>
      <c r="K169" s="149"/>
      <c r="L169" s="30"/>
      <c r="M169" s="150" t="s">
        <v>1</v>
      </c>
      <c r="N169" s="151" t="s">
        <v>37</v>
      </c>
      <c r="O169" s="55"/>
      <c r="P169" s="152">
        <f t="shared" si="11"/>
        <v>0</v>
      </c>
      <c r="Q169" s="152">
        <v>0</v>
      </c>
      <c r="R169" s="152">
        <f t="shared" si="12"/>
        <v>0</v>
      </c>
      <c r="S169" s="152">
        <v>0</v>
      </c>
      <c r="T169" s="153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4" t="s">
        <v>118</v>
      </c>
      <c r="AT169" s="154" t="s">
        <v>114</v>
      </c>
      <c r="AU169" s="154" t="s">
        <v>119</v>
      </c>
      <c r="AY169" s="14" t="s">
        <v>111</v>
      </c>
      <c r="BE169" s="155">
        <f t="shared" si="14"/>
        <v>0</v>
      </c>
      <c r="BF169" s="155">
        <f t="shared" si="15"/>
        <v>0</v>
      </c>
      <c r="BG169" s="155">
        <f t="shared" si="16"/>
        <v>0</v>
      </c>
      <c r="BH169" s="155">
        <f t="shared" si="17"/>
        <v>0</v>
      </c>
      <c r="BI169" s="155">
        <f t="shared" si="18"/>
        <v>0</v>
      </c>
      <c r="BJ169" s="14" t="s">
        <v>119</v>
      </c>
      <c r="BK169" s="155">
        <f t="shared" si="19"/>
        <v>0</v>
      </c>
      <c r="BL169" s="14" t="s">
        <v>118</v>
      </c>
      <c r="BM169" s="154" t="s">
        <v>274</v>
      </c>
    </row>
    <row r="170" spans="1:65" s="2" customFormat="1" ht="24.2" customHeight="1" x14ac:dyDescent="0.2">
      <c r="A170" s="29"/>
      <c r="B170" s="141"/>
      <c r="C170" s="142" t="s">
        <v>197</v>
      </c>
      <c r="D170" s="142" t="s">
        <v>114</v>
      </c>
      <c r="E170" s="143" t="s">
        <v>275</v>
      </c>
      <c r="F170" s="144" t="s">
        <v>276</v>
      </c>
      <c r="G170" s="145" t="s">
        <v>117</v>
      </c>
      <c r="H170" s="146">
        <v>10</v>
      </c>
      <c r="I170" s="147"/>
      <c r="J170" s="148">
        <f t="shared" si="10"/>
        <v>0</v>
      </c>
      <c r="K170" s="149"/>
      <c r="L170" s="30"/>
      <c r="M170" s="150" t="s">
        <v>1</v>
      </c>
      <c r="N170" s="151" t="s">
        <v>37</v>
      </c>
      <c r="O170" s="55"/>
      <c r="P170" s="152">
        <f t="shared" si="11"/>
        <v>0</v>
      </c>
      <c r="Q170" s="152">
        <v>0</v>
      </c>
      <c r="R170" s="152">
        <f t="shared" si="12"/>
        <v>0</v>
      </c>
      <c r="S170" s="152">
        <v>0</v>
      </c>
      <c r="T170" s="153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4" t="s">
        <v>118</v>
      </c>
      <c r="AT170" s="154" t="s">
        <v>114</v>
      </c>
      <c r="AU170" s="154" t="s">
        <v>119</v>
      </c>
      <c r="AY170" s="14" t="s">
        <v>111</v>
      </c>
      <c r="BE170" s="155">
        <f t="shared" si="14"/>
        <v>0</v>
      </c>
      <c r="BF170" s="155">
        <f t="shared" si="15"/>
        <v>0</v>
      </c>
      <c r="BG170" s="155">
        <f t="shared" si="16"/>
        <v>0</v>
      </c>
      <c r="BH170" s="155">
        <f t="shared" si="17"/>
        <v>0</v>
      </c>
      <c r="BI170" s="155">
        <f t="shared" si="18"/>
        <v>0</v>
      </c>
      <c r="BJ170" s="14" t="s">
        <v>119</v>
      </c>
      <c r="BK170" s="155">
        <f t="shared" si="19"/>
        <v>0</v>
      </c>
      <c r="BL170" s="14" t="s">
        <v>118</v>
      </c>
      <c r="BM170" s="154" t="s">
        <v>277</v>
      </c>
    </row>
    <row r="171" spans="1:65" s="2" customFormat="1" ht="14.45" customHeight="1" x14ac:dyDescent="0.2">
      <c r="A171" s="29"/>
      <c r="B171" s="141"/>
      <c r="C171" s="142" t="s">
        <v>278</v>
      </c>
      <c r="D171" s="142" t="s">
        <v>114</v>
      </c>
      <c r="E171" s="143" t="s">
        <v>279</v>
      </c>
      <c r="F171" s="144" t="s">
        <v>280</v>
      </c>
      <c r="G171" s="145" t="s">
        <v>117</v>
      </c>
      <c r="H171" s="146">
        <v>110</v>
      </c>
      <c r="I171" s="147"/>
      <c r="J171" s="148">
        <f t="shared" si="10"/>
        <v>0</v>
      </c>
      <c r="K171" s="149"/>
      <c r="L171" s="30"/>
      <c r="M171" s="150" t="s">
        <v>1</v>
      </c>
      <c r="N171" s="151" t="s">
        <v>37</v>
      </c>
      <c r="O171" s="55"/>
      <c r="P171" s="152">
        <f t="shared" si="11"/>
        <v>0</v>
      </c>
      <c r="Q171" s="152">
        <v>0</v>
      </c>
      <c r="R171" s="152">
        <f t="shared" si="12"/>
        <v>0</v>
      </c>
      <c r="S171" s="152">
        <v>0</v>
      </c>
      <c r="T171" s="153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4" t="s">
        <v>118</v>
      </c>
      <c r="AT171" s="154" t="s">
        <v>114</v>
      </c>
      <c r="AU171" s="154" t="s">
        <v>119</v>
      </c>
      <c r="AY171" s="14" t="s">
        <v>111</v>
      </c>
      <c r="BE171" s="155">
        <f t="shared" si="14"/>
        <v>0</v>
      </c>
      <c r="BF171" s="155">
        <f t="shared" si="15"/>
        <v>0</v>
      </c>
      <c r="BG171" s="155">
        <f t="shared" si="16"/>
        <v>0</v>
      </c>
      <c r="BH171" s="155">
        <f t="shared" si="17"/>
        <v>0</v>
      </c>
      <c r="BI171" s="155">
        <f t="shared" si="18"/>
        <v>0</v>
      </c>
      <c r="BJ171" s="14" t="s">
        <v>119</v>
      </c>
      <c r="BK171" s="155">
        <f t="shared" si="19"/>
        <v>0</v>
      </c>
      <c r="BL171" s="14" t="s">
        <v>118</v>
      </c>
      <c r="BM171" s="154" t="s">
        <v>281</v>
      </c>
    </row>
    <row r="172" spans="1:65" s="2" customFormat="1" ht="24.2" customHeight="1" x14ac:dyDescent="0.2">
      <c r="A172" s="29"/>
      <c r="B172" s="141"/>
      <c r="C172" s="142" t="s">
        <v>201</v>
      </c>
      <c r="D172" s="142" t="s">
        <v>114</v>
      </c>
      <c r="E172" s="143" t="s">
        <v>282</v>
      </c>
      <c r="F172" s="144" t="s">
        <v>283</v>
      </c>
      <c r="G172" s="145" t="s">
        <v>117</v>
      </c>
      <c r="H172" s="146">
        <v>20</v>
      </c>
      <c r="I172" s="147"/>
      <c r="J172" s="148">
        <f t="shared" si="10"/>
        <v>0</v>
      </c>
      <c r="K172" s="149"/>
      <c r="L172" s="30"/>
      <c r="M172" s="150" t="s">
        <v>1</v>
      </c>
      <c r="N172" s="151" t="s">
        <v>37</v>
      </c>
      <c r="O172" s="55"/>
      <c r="P172" s="152">
        <f t="shared" si="11"/>
        <v>0</v>
      </c>
      <c r="Q172" s="152">
        <v>0</v>
      </c>
      <c r="R172" s="152">
        <f t="shared" si="12"/>
        <v>0</v>
      </c>
      <c r="S172" s="152">
        <v>0</v>
      </c>
      <c r="T172" s="153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4" t="s">
        <v>118</v>
      </c>
      <c r="AT172" s="154" t="s">
        <v>114</v>
      </c>
      <c r="AU172" s="154" t="s">
        <v>119</v>
      </c>
      <c r="AY172" s="14" t="s">
        <v>111</v>
      </c>
      <c r="BE172" s="155">
        <f t="shared" si="14"/>
        <v>0</v>
      </c>
      <c r="BF172" s="155">
        <f t="shared" si="15"/>
        <v>0</v>
      </c>
      <c r="BG172" s="155">
        <f t="shared" si="16"/>
        <v>0</v>
      </c>
      <c r="BH172" s="155">
        <f t="shared" si="17"/>
        <v>0</v>
      </c>
      <c r="BI172" s="155">
        <f t="shared" si="18"/>
        <v>0</v>
      </c>
      <c r="BJ172" s="14" t="s">
        <v>119</v>
      </c>
      <c r="BK172" s="155">
        <f t="shared" si="19"/>
        <v>0</v>
      </c>
      <c r="BL172" s="14" t="s">
        <v>118</v>
      </c>
      <c r="BM172" s="154" t="s">
        <v>284</v>
      </c>
    </row>
    <row r="173" spans="1:65" s="2" customFormat="1" ht="14.45" customHeight="1" x14ac:dyDescent="0.2">
      <c r="A173" s="29"/>
      <c r="B173" s="141"/>
      <c r="C173" s="142" t="s">
        <v>285</v>
      </c>
      <c r="D173" s="142" t="s">
        <v>114</v>
      </c>
      <c r="E173" s="143" t="s">
        <v>286</v>
      </c>
      <c r="F173" s="144" t="s">
        <v>287</v>
      </c>
      <c r="G173" s="145" t="s">
        <v>117</v>
      </c>
      <c r="H173" s="146">
        <v>20</v>
      </c>
      <c r="I173" s="147"/>
      <c r="J173" s="148">
        <f t="shared" si="10"/>
        <v>0</v>
      </c>
      <c r="K173" s="149"/>
      <c r="L173" s="30"/>
      <c r="M173" s="150" t="s">
        <v>1</v>
      </c>
      <c r="N173" s="151" t="s">
        <v>37</v>
      </c>
      <c r="O173" s="55"/>
      <c r="P173" s="152">
        <f t="shared" si="11"/>
        <v>0</v>
      </c>
      <c r="Q173" s="152">
        <v>0</v>
      </c>
      <c r="R173" s="152">
        <f t="shared" si="12"/>
        <v>0</v>
      </c>
      <c r="S173" s="152">
        <v>0</v>
      </c>
      <c r="T173" s="153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4" t="s">
        <v>118</v>
      </c>
      <c r="AT173" s="154" t="s">
        <v>114</v>
      </c>
      <c r="AU173" s="154" t="s">
        <v>119</v>
      </c>
      <c r="AY173" s="14" t="s">
        <v>111</v>
      </c>
      <c r="BE173" s="155">
        <f t="shared" si="14"/>
        <v>0</v>
      </c>
      <c r="BF173" s="155">
        <f t="shared" si="15"/>
        <v>0</v>
      </c>
      <c r="BG173" s="155">
        <f t="shared" si="16"/>
        <v>0</v>
      </c>
      <c r="BH173" s="155">
        <f t="shared" si="17"/>
        <v>0</v>
      </c>
      <c r="BI173" s="155">
        <f t="shared" si="18"/>
        <v>0</v>
      </c>
      <c r="BJ173" s="14" t="s">
        <v>119</v>
      </c>
      <c r="BK173" s="155">
        <f t="shared" si="19"/>
        <v>0</v>
      </c>
      <c r="BL173" s="14" t="s">
        <v>118</v>
      </c>
      <c r="BM173" s="154" t="s">
        <v>288</v>
      </c>
    </row>
    <row r="174" spans="1:65" s="2" customFormat="1" ht="24.2" customHeight="1" x14ac:dyDescent="0.2">
      <c r="A174" s="29"/>
      <c r="B174" s="141"/>
      <c r="C174" s="142" t="s">
        <v>204</v>
      </c>
      <c r="D174" s="142" t="s">
        <v>114</v>
      </c>
      <c r="E174" s="143" t="s">
        <v>289</v>
      </c>
      <c r="F174" s="144" t="s">
        <v>290</v>
      </c>
      <c r="G174" s="145" t="s">
        <v>117</v>
      </c>
      <c r="H174" s="146">
        <v>50</v>
      </c>
      <c r="I174" s="147"/>
      <c r="J174" s="148">
        <f t="shared" si="10"/>
        <v>0</v>
      </c>
      <c r="K174" s="149"/>
      <c r="L174" s="30"/>
      <c r="M174" s="150" t="s">
        <v>1</v>
      </c>
      <c r="N174" s="151" t="s">
        <v>37</v>
      </c>
      <c r="O174" s="55"/>
      <c r="P174" s="152">
        <f t="shared" si="11"/>
        <v>0</v>
      </c>
      <c r="Q174" s="152">
        <v>0</v>
      </c>
      <c r="R174" s="152">
        <f t="shared" si="12"/>
        <v>0</v>
      </c>
      <c r="S174" s="152">
        <v>0</v>
      </c>
      <c r="T174" s="153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4" t="s">
        <v>118</v>
      </c>
      <c r="AT174" s="154" t="s">
        <v>114</v>
      </c>
      <c r="AU174" s="154" t="s">
        <v>119</v>
      </c>
      <c r="AY174" s="14" t="s">
        <v>111</v>
      </c>
      <c r="BE174" s="155">
        <f t="shared" si="14"/>
        <v>0</v>
      </c>
      <c r="BF174" s="155">
        <f t="shared" si="15"/>
        <v>0</v>
      </c>
      <c r="BG174" s="155">
        <f t="shared" si="16"/>
        <v>0</v>
      </c>
      <c r="BH174" s="155">
        <f t="shared" si="17"/>
        <v>0</v>
      </c>
      <c r="BI174" s="155">
        <f t="shared" si="18"/>
        <v>0</v>
      </c>
      <c r="BJ174" s="14" t="s">
        <v>119</v>
      </c>
      <c r="BK174" s="155">
        <f t="shared" si="19"/>
        <v>0</v>
      </c>
      <c r="BL174" s="14" t="s">
        <v>118</v>
      </c>
      <c r="BM174" s="154" t="s">
        <v>291</v>
      </c>
    </row>
    <row r="175" spans="1:65" s="2" customFormat="1" ht="14.45" customHeight="1" x14ac:dyDescent="0.2">
      <c r="A175" s="29"/>
      <c r="B175" s="141"/>
      <c r="C175" s="142" t="s">
        <v>292</v>
      </c>
      <c r="D175" s="142" t="s">
        <v>114</v>
      </c>
      <c r="E175" s="143" t="s">
        <v>293</v>
      </c>
      <c r="F175" s="144" t="s">
        <v>294</v>
      </c>
      <c r="G175" s="145" t="s">
        <v>117</v>
      </c>
      <c r="H175" s="146">
        <v>20</v>
      </c>
      <c r="I175" s="147"/>
      <c r="J175" s="148">
        <f t="shared" si="10"/>
        <v>0</v>
      </c>
      <c r="K175" s="149"/>
      <c r="L175" s="30"/>
      <c r="M175" s="150" t="s">
        <v>1</v>
      </c>
      <c r="N175" s="151" t="s">
        <v>37</v>
      </c>
      <c r="O175" s="55"/>
      <c r="P175" s="152">
        <f t="shared" si="11"/>
        <v>0</v>
      </c>
      <c r="Q175" s="152">
        <v>0</v>
      </c>
      <c r="R175" s="152">
        <f t="shared" si="12"/>
        <v>0</v>
      </c>
      <c r="S175" s="152">
        <v>0</v>
      </c>
      <c r="T175" s="153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4" t="s">
        <v>118</v>
      </c>
      <c r="AT175" s="154" t="s">
        <v>114</v>
      </c>
      <c r="AU175" s="154" t="s">
        <v>119</v>
      </c>
      <c r="AY175" s="14" t="s">
        <v>111</v>
      </c>
      <c r="BE175" s="155">
        <f t="shared" si="14"/>
        <v>0</v>
      </c>
      <c r="BF175" s="155">
        <f t="shared" si="15"/>
        <v>0</v>
      </c>
      <c r="BG175" s="155">
        <f t="shared" si="16"/>
        <v>0</v>
      </c>
      <c r="BH175" s="155">
        <f t="shared" si="17"/>
        <v>0</v>
      </c>
      <c r="BI175" s="155">
        <f t="shared" si="18"/>
        <v>0</v>
      </c>
      <c r="BJ175" s="14" t="s">
        <v>119</v>
      </c>
      <c r="BK175" s="155">
        <f t="shared" si="19"/>
        <v>0</v>
      </c>
      <c r="BL175" s="14" t="s">
        <v>118</v>
      </c>
      <c r="BM175" s="154" t="s">
        <v>295</v>
      </c>
    </row>
    <row r="176" spans="1:65" s="2" customFormat="1" ht="24.2" customHeight="1" x14ac:dyDescent="0.2">
      <c r="A176" s="29"/>
      <c r="B176" s="141"/>
      <c r="C176" s="142" t="s">
        <v>207</v>
      </c>
      <c r="D176" s="142" t="s">
        <v>114</v>
      </c>
      <c r="E176" s="143" t="s">
        <v>296</v>
      </c>
      <c r="F176" s="144" t="s">
        <v>297</v>
      </c>
      <c r="G176" s="145" t="s">
        <v>117</v>
      </c>
      <c r="H176" s="146">
        <v>60</v>
      </c>
      <c r="I176" s="147"/>
      <c r="J176" s="148">
        <f t="shared" si="10"/>
        <v>0</v>
      </c>
      <c r="K176" s="149"/>
      <c r="L176" s="30"/>
      <c r="M176" s="150" t="s">
        <v>1</v>
      </c>
      <c r="N176" s="151" t="s">
        <v>37</v>
      </c>
      <c r="O176" s="55"/>
      <c r="P176" s="152">
        <f t="shared" si="11"/>
        <v>0</v>
      </c>
      <c r="Q176" s="152">
        <v>0</v>
      </c>
      <c r="R176" s="152">
        <f t="shared" si="12"/>
        <v>0</v>
      </c>
      <c r="S176" s="152">
        <v>0</v>
      </c>
      <c r="T176" s="153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4" t="s">
        <v>118</v>
      </c>
      <c r="AT176" s="154" t="s">
        <v>114</v>
      </c>
      <c r="AU176" s="154" t="s">
        <v>119</v>
      </c>
      <c r="AY176" s="14" t="s">
        <v>111</v>
      </c>
      <c r="BE176" s="155">
        <f t="shared" si="14"/>
        <v>0</v>
      </c>
      <c r="BF176" s="155">
        <f t="shared" si="15"/>
        <v>0</v>
      </c>
      <c r="BG176" s="155">
        <f t="shared" si="16"/>
        <v>0</v>
      </c>
      <c r="BH176" s="155">
        <f t="shared" si="17"/>
        <v>0</v>
      </c>
      <c r="BI176" s="155">
        <f t="shared" si="18"/>
        <v>0</v>
      </c>
      <c r="BJ176" s="14" t="s">
        <v>119</v>
      </c>
      <c r="BK176" s="155">
        <f t="shared" si="19"/>
        <v>0</v>
      </c>
      <c r="BL176" s="14" t="s">
        <v>118</v>
      </c>
      <c r="BM176" s="154" t="s">
        <v>298</v>
      </c>
    </row>
    <row r="177" spans="1:65" s="2" customFormat="1" ht="14.45" customHeight="1" x14ac:dyDescent="0.2">
      <c r="A177" s="29"/>
      <c r="B177" s="141"/>
      <c r="C177" s="142" t="s">
        <v>299</v>
      </c>
      <c r="D177" s="142" t="s">
        <v>114</v>
      </c>
      <c r="E177" s="143" t="s">
        <v>300</v>
      </c>
      <c r="F177" s="144" t="s">
        <v>301</v>
      </c>
      <c r="G177" s="145" t="s">
        <v>302</v>
      </c>
      <c r="H177" s="167"/>
      <c r="I177" s="147"/>
      <c r="J177" s="148">
        <f t="shared" si="10"/>
        <v>0</v>
      </c>
      <c r="K177" s="149"/>
      <c r="L177" s="30"/>
      <c r="M177" s="150" t="s">
        <v>1</v>
      </c>
      <c r="N177" s="151" t="s">
        <v>37</v>
      </c>
      <c r="O177" s="55"/>
      <c r="P177" s="152">
        <f t="shared" si="11"/>
        <v>0</v>
      </c>
      <c r="Q177" s="152">
        <v>0</v>
      </c>
      <c r="R177" s="152">
        <f t="shared" si="12"/>
        <v>0</v>
      </c>
      <c r="S177" s="152">
        <v>0</v>
      </c>
      <c r="T177" s="153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4" t="s">
        <v>118</v>
      </c>
      <c r="AT177" s="154" t="s">
        <v>114</v>
      </c>
      <c r="AU177" s="154" t="s">
        <v>119</v>
      </c>
      <c r="AY177" s="14" t="s">
        <v>111</v>
      </c>
      <c r="BE177" s="155">
        <f t="shared" si="14"/>
        <v>0</v>
      </c>
      <c r="BF177" s="155">
        <f t="shared" si="15"/>
        <v>0</v>
      </c>
      <c r="BG177" s="155">
        <f t="shared" si="16"/>
        <v>0</v>
      </c>
      <c r="BH177" s="155">
        <f t="shared" si="17"/>
        <v>0</v>
      </c>
      <c r="BI177" s="155">
        <f t="shared" si="18"/>
        <v>0</v>
      </c>
      <c r="BJ177" s="14" t="s">
        <v>119</v>
      </c>
      <c r="BK177" s="155">
        <f t="shared" si="19"/>
        <v>0</v>
      </c>
      <c r="BL177" s="14" t="s">
        <v>118</v>
      </c>
      <c r="BM177" s="154" t="s">
        <v>303</v>
      </c>
    </row>
    <row r="178" spans="1:65" s="2" customFormat="1" ht="14.45" customHeight="1" x14ac:dyDescent="0.2">
      <c r="A178" s="29"/>
      <c r="B178" s="141"/>
      <c r="C178" s="142" t="s">
        <v>210</v>
      </c>
      <c r="D178" s="142" t="s">
        <v>114</v>
      </c>
      <c r="E178" s="143" t="s">
        <v>304</v>
      </c>
      <c r="F178" s="144" t="s">
        <v>305</v>
      </c>
      <c r="G178" s="145" t="s">
        <v>302</v>
      </c>
      <c r="H178" s="167"/>
      <c r="I178" s="147"/>
      <c r="J178" s="148">
        <f t="shared" si="10"/>
        <v>0</v>
      </c>
      <c r="K178" s="149"/>
      <c r="L178" s="30"/>
      <c r="M178" s="150" t="s">
        <v>1</v>
      </c>
      <c r="N178" s="151" t="s">
        <v>37</v>
      </c>
      <c r="O178" s="55"/>
      <c r="P178" s="152">
        <f t="shared" si="11"/>
        <v>0</v>
      </c>
      <c r="Q178" s="152">
        <v>0</v>
      </c>
      <c r="R178" s="152">
        <f t="shared" si="12"/>
        <v>0</v>
      </c>
      <c r="S178" s="152">
        <v>0</v>
      </c>
      <c r="T178" s="153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4" t="s">
        <v>118</v>
      </c>
      <c r="AT178" s="154" t="s">
        <v>114</v>
      </c>
      <c r="AU178" s="154" t="s">
        <v>119</v>
      </c>
      <c r="AY178" s="14" t="s">
        <v>111</v>
      </c>
      <c r="BE178" s="155">
        <f t="shared" si="14"/>
        <v>0</v>
      </c>
      <c r="BF178" s="155">
        <f t="shared" si="15"/>
        <v>0</v>
      </c>
      <c r="BG178" s="155">
        <f t="shared" si="16"/>
        <v>0</v>
      </c>
      <c r="BH178" s="155">
        <f t="shared" si="17"/>
        <v>0</v>
      </c>
      <c r="BI178" s="155">
        <f t="shared" si="18"/>
        <v>0</v>
      </c>
      <c r="BJ178" s="14" t="s">
        <v>119</v>
      </c>
      <c r="BK178" s="155">
        <f t="shared" si="19"/>
        <v>0</v>
      </c>
      <c r="BL178" s="14" t="s">
        <v>118</v>
      </c>
      <c r="BM178" s="154" t="s">
        <v>306</v>
      </c>
    </row>
    <row r="179" spans="1:65" s="2" customFormat="1" ht="14.45" customHeight="1" x14ac:dyDescent="0.2">
      <c r="A179" s="29"/>
      <c r="B179" s="141"/>
      <c r="C179" s="142" t="s">
        <v>307</v>
      </c>
      <c r="D179" s="142" t="s">
        <v>114</v>
      </c>
      <c r="E179" s="143" t="s">
        <v>308</v>
      </c>
      <c r="F179" s="144" t="s">
        <v>309</v>
      </c>
      <c r="G179" s="145" t="s">
        <v>302</v>
      </c>
      <c r="H179" s="167"/>
      <c r="I179" s="147"/>
      <c r="J179" s="148">
        <f t="shared" si="10"/>
        <v>0</v>
      </c>
      <c r="K179" s="149"/>
      <c r="L179" s="30"/>
      <c r="M179" s="150" t="s">
        <v>1</v>
      </c>
      <c r="N179" s="151" t="s">
        <v>37</v>
      </c>
      <c r="O179" s="55"/>
      <c r="P179" s="152">
        <f t="shared" si="11"/>
        <v>0</v>
      </c>
      <c r="Q179" s="152">
        <v>0</v>
      </c>
      <c r="R179" s="152">
        <f t="shared" si="12"/>
        <v>0</v>
      </c>
      <c r="S179" s="152">
        <v>0</v>
      </c>
      <c r="T179" s="153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4" t="s">
        <v>118</v>
      </c>
      <c r="AT179" s="154" t="s">
        <v>114</v>
      </c>
      <c r="AU179" s="154" t="s">
        <v>119</v>
      </c>
      <c r="AY179" s="14" t="s">
        <v>111</v>
      </c>
      <c r="BE179" s="155">
        <f t="shared" si="14"/>
        <v>0</v>
      </c>
      <c r="BF179" s="155">
        <f t="shared" si="15"/>
        <v>0</v>
      </c>
      <c r="BG179" s="155">
        <f t="shared" si="16"/>
        <v>0</v>
      </c>
      <c r="BH179" s="155">
        <f t="shared" si="17"/>
        <v>0</v>
      </c>
      <c r="BI179" s="155">
        <f t="shared" si="18"/>
        <v>0</v>
      </c>
      <c r="BJ179" s="14" t="s">
        <v>119</v>
      </c>
      <c r="BK179" s="155">
        <f t="shared" si="19"/>
        <v>0</v>
      </c>
      <c r="BL179" s="14" t="s">
        <v>118</v>
      </c>
      <c r="BM179" s="154" t="s">
        <v>310</v>
      </c>
    </row>
    <row r="180" spans="1:65" s="2" customFormat="1" ht="14.45" customHeight="1" x14ac:dyDescent="0.2">
      <c r="A180" s="29"/>
      <c r="B180" s="141"/>
      <c r="C180" s="142" t="s">
        <v>214</v>
      </c>
      <c r="D180" s="142" t="s">
        <v>114</v>
      </c>
      <c r="E180" s="143" t="s">
        <v>311</v>
      </c>
      <c r="F180" s="144" t="s">
        <v>312</v>
      </c>
      <c r="G180" s="145" t="s">
        <v>302</v>
      </c>
      <c r="H180" s="167"/>
      <c r="I180" s="147"/>
      <c r="J180" s="148">
        <f t="shared" si="10"/>
        <v>0</v>
      </c>
      <c r="K180" s="149"/>
      <c r="L180" s="30"/>
      <c r="M180" s="150" t="s">
        <v>1</v>
      </c>
      <c r="N180" s="151" t="s">
        <v>37</v>
      </c>
      <c r="O180" s="55"/>
      <c r="P180" s="152">
        <f t="shared" si="11"/>
        <v>0</v>
      </c>
      <c r="Q180" s="152">
        <v>0</v>
      </c>
      <c r="R180" s="152">
        <f t="shared" si="12"/>
        <v>0</v>
      </c>
      <c r="S180" s="152">
        <v>0</v>
      </c>
      <c r="T180" s="153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4" t="s">
        <v>118</v>
      </c>
      <c r="AT180" s="154" t="s">
        <v>114</v>
      </c>
      <c r="AU180" s="154" t="s">
        <v>119</v>
      </c>
      <c r="AY180" s="14" t="s">
        <v>111</v>
      </c>
      <c r="BE180" s="155">
        <f t="shared" si="14"/>
        <v>0</v>
      </c>
      <c r="BF180" s="155">
        <f t="shared" si="15"/>
        <v>0</v>
      </c>
      <c r="BG180" s="155">
        <f t="shared" si="16"/>
        <v>0</v>
      </c>
      <c r="BH180" s="155">
        <f t="shared" si="17"/>
        <v>0</v>
      </c>
      <c r="BI180" s="155">
        <f t="shared" si="18"/>
        <v>0</v>
      </c>
      <c r="BJ180" s="14" t="s">
        <v>119</v>
      </c>
      <c r="BK180" s="155">
        <f t="shared" si="19"/>
        <v>0</v>
      </c>
      <c r="BL180" s="14" t="s">
        <v>118</v>
      </c>
      <c r="BM180" s="154" t="s">
        <v>313</v>
      </c>
    </row>
    <row r="181" spans="1:65" s="2" customFormat="1" ht="14.45" customHeight="1" x14ac:dyDescent="0.2">
      <c r="A181" s="29"/>
      <c r="B181" s="141"/>
      <c r="C181" s="142" t="s">
        <v>314</v>
      </c>
      <c r="D181" s="142" t="s">
        <v>114</v>
      </c>
      <c r="E181" s="143" t="s">
        <v>315</v>
      </c>
      <c r="F181" s="144" t="s">
        <v>316</v>
      </c>
      <c r="G181" s="145" t="s">
        <v>302</v>
      </c>
      <c r="H181" s="167"/>
      <c r="I181" s="147"/>
      <c r="J181" s="148">
        <f t="shared" si="10"/>
        <v>0</v>
      </c>
      <c r="K181" s="149"/>
      <c r="L181" s="30"/>
      <c r="M181" s="150" t="s">
        <v>1</v>
      </c>
      <c r="N181" s="151" t="s">
        <v>37</v>
      </c>
      <c r="O181" s="55"/>
      <c r="P181" s="152">
        <f t="shared" si="11"/>
        <v>0</v>
      </c>
      <c r="Q181" s="152">
        <v>0</v>
      </c>
      <c r="R181" s="152">
        <f t="shared" si="12"/>
        <v>0</v>
      </c>
      <c r="S181" s="152">
        <v>0</v>
      </c>
      <c r="T181" s="153">
        <f t="shared" si="1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4" t="s">
        <v>118</v>
      </c>
      <c r="AT181" s="154" t="s">
        <v>114</v>
      </c>
      <c r="AU181" s="154" t="s">
        <v>119</v>
      </c>
      <c r="AY181" s="14" t="s">
        <v>111</v>
      </c>
      <c r="BE181" s="155">
        <f t="shared" si="14"/>
        <v>0</v>
      </c>
      <c r="BF181" s="155">
        <f t="shared" si="15"/>
        <v>0</v>
      </c>
      <c r="BG181" s="155">
        <f t="shared" si="16"/>
        <v>0</v>
      </c>
      <c r="BH181" s="155">
        <f t="shared" si="17"/>
        <v>0</v>
      </c>
      <c r="BI181" s="155">
        <f t="shared" si="18"/>
        <v>0</v>
      </c>
      <c r="BJ181" s="14" t="s">
        <v>119</v>
      </c>
      <c r="BK181" s="155">
        <f t="shared" si="19"/>
        <v>0</v>
      </c>
      <c r="BL181" s="14" t="s">
        <v>118</v>
      </c>
      <c r="BM181" s="154" t="s">
        <v>317</v>
      </c>
    </row>
    <row r="182" spans="1:65" s="12" customFormat="1" ht="22.9" customHeight="1" x14ac:dyDescent="0.2">
      <c r="B182" s="128"/>
      <c r="D182" s="129" t="s">
        <v>70</v>
      </c>
      <c r="E182" s="139" t="s">
        <v>318</v>
      </c>
      <c r="F182" s="139" t="s">
        <v>319</v>
      </c>
      <c r="I182" s="131"/>
      <c r="J182" s="140">
        <f>BK182</f>
        <v>0</v>
      </c>
      <c r="L182" s="128"/>
      <c r="M182" s="133"/>
      <c r="N182" s="134"/>
      <c r="O182" s="134"/>
      <c r="P182" s="135">
        <f>SUM(P183:P187)</f>
        <v>0</v>
      </c>
      <c r="Q182" s="134"/>
      <c r="R182" s="135">
        <f>SUM(R183:R187)</f>
        <v>0</v>
      </c>
      <c r="S182" s="134"/>
      <c r="T182" s="136">
        <f>SUM(T183:T187)</f>
        <v>0</v>
      </c>
      <c r="AR182" s="129" t="s">
        <v>110</v>
      </c>
      <c r="AT182" s="137" t="s">
        <v>70</v>
      </c>
      <c r="AU182" s="137" t="s">
        <v>79</v>
      </c>
      <c r="AY182" s="129" t="s">
        <v>111</v>
      </c>
      <c r="BK182" s="138">
        <f>SUM(BK183:BK187)</f>
        <v>0</v>
      </c>
    </row>
    <row r="183" spans="1:65" s="2" customFormat="1" ht="24.2" customHeight="1" x14ac:dyDescent="0.2">
      <c r="A183" s="29"/>
      <c r="B183" s="141"/>
      <c r="C183" s="142" t="s">
        <v>217</v>
      </c>
      <c r="D183" s="142" t="s">
        <v>114</v>
      </c>
      <c r="E183" s="143" t="s">
        <v>320</v>
      </c>
      <c r="F183" s="144" t="s">
        <v>321</v>
      </c>
      <c r="G183" s="145" t="s">
        <v>126</v>
      </c>
      <c r="H183" s="146">
        <v>220</v>
      </c>
      <c r="I183" s="147"/>
      <c r="J183" s="148">
        <f>ROUND(I183*H183,2)</f>
        <v>0</v>
      </c>
      <c r="K183" s="149"/>
      <c r="L183" s="30"/>
      <c r="M183" s="150" t="s">
        <v>1</v>
      </c>
      <c r="N183" s="151" t="s">
        <v>37</v>
      </c>
      <c r="O183" s="55"/>
      <c r="P183" s="152">
        <f>O183*H183</f>
        <v>0</v>
      </c>
      <c r="Q183" s="152">
        <v>0</v>
      </c>
      <c r="R183" s="152">
        <f>Q183*H183</f>
        <v>0</v>
      </c>
      <c r="S183" s="152">
        <v>0</v>
      </c>
      <c r="T183" s="153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4" t="s">
        <v>118</v>
      </c>
      <c r="AT183" s="154" t="s">
        <v>114</v>
      </c>
      <c r="AU183" s="154" t="s">
        <v>119</v>
      </c>
      <c r="AY183" s="14" t="s">
        <v>111</v>
      </c>
      <c r="BE183" s="155">
        <f>IF(N183="základná",J183,0)</f>
        <v>0</v>
      </c>
      <c r="BF183" s="155">
        <f>IF(N183="znížená",J183,0)</f>
        <v>0</v>
      </c>
      <c r="BG183" s="155">
        <f>IF(N183="zákl. prenesená",J183,0)</f>
        <v>0</v>
      </c>
      <c r="BH183" s="155">
        <f>IF(N183="zníž. prenesená",J183,0)</f>
        <v>0</v>
      </c>
      <c r="BI183" s="155">
        <f>IF(N183="nulová",J183,0)</f>
        <v>0</v>
      </c>
      <c r="BJ183" s="14" t="s">
        <v>119</v>
      </c>
      <c r="BK183" s="155">
        <f>ROUND(I183*H183,2)</f>
        <v>0</v>
      </c>
      <c r="BL183" s="14" t="s">
        <v>118</v>
      </c>
      <c r="BM183" s="154" t="s">
        <v>322</v>
      </c>
    </row>
    <row r="184" spans="1:65" s="2" customFormat="1" ht="24.2" customHeight="1" x14ac:dyDescent="0.2">
      <c r="A184" s="29"/>
      <c r="B184" s="141"/>
      <c r="C184" s="142" t="s">
        <v>323</v>
      </c>
      <c r="D184" s="142" t="s">
        <v>114</v>
      </c>
      <c r="E184" s="143" t="s">
        <v>324</v>
      </c>
      <c r="F184" s="144" t="s">
        <v>325</v>
      </c>
      <c r="G184" s="145" t="s">
        <v>326</v>
      </c>
      <c r="H184" s="146">
        <v>62</v>
      </c>
      <c r="I184" s="147"/>
      <c r="J184" s="148">
        <f>ROUND(I184*H184,2)</f>
        <v>0</v>
      </c>
      <c r="K184" s="149"/>
      <c r="L184" s="30"/>
      <c r="M184" s="150" t="s">
        <v>1</v>
      </c>
      <c r="N184" s="151" t="s">
        <v>37</v>
      </c>
      <c r="O184" s="55"/>
      <c r="P184" s="152">
        <f>O184*H184</f>
        <v>0</v>
      </c>
      <c r="Q184" s="152">
        <v>0</v>
      </c>
      <c r="R184" s="152">
        <f>Q184*H184</f>
        <v>0</v>
      </c>
      <c r="S184" s="152">
        <v>0</v>
      </c>
      <c r="T184" s="153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4" t="s">
        <v>118</v>
      </c>
      <c r="AT184" s="154" t="s">
        <v>114</v>
      </c>
      <c r="AU184" s="154" t="s">
        <v>119</v>
      </c>
      <c r="AY184" s="14" t="s">
        <v>111</v>
      </c>
      <c r="BE184" s="155">
        <f>IF(N184="základná",J184,0)</f>
        <v>0</v>
      </c>
      <c r="BF184" s="155">
        <f>IF(N184="znížená",J184,0)</f>
        <v>0</v>
      </c>
      <c r="BG184" s="155">
        <f>IF(N184="zákl. prenesená",J184,0)</f>
        <v>0</v>
      </c>
      <c r="BH184" s="155">
        <f>IF(N184="zníž. prenesená",J184,0)</f>
        <v>0</v>
      </c>
      <c r="BI184" s="155">
        <f>IF(N184="nulová",J184,0)</f>
        <v>0</v>
      </c>
      <c r="BJ184" s="14" t="s">
        <v>119</v>
      </c>
      <c r="BK184" s="155">
        <f>ROUND(I184*H184,2)</f>
        <v>0</v>
      </c>
      <c r="BL184" s="14" t="s">
        <v>118</v>
      </c>
      <c r="BM184" s="154" t="s">
        <v>327</v>
      </c>
    </row>
    <row r="185" spans="1:65" s="2" customFormat="1" ht="24.2" customHeight="1" x14ac:dyDescent="0.2">
      <c r="A185" s="29"/>
      <c r="B185" s="141"/>
      <c r="C185" s="142" t="s">
        <v>221</v>
      </c>
      <c r="D185" s="142" t="s">
        <v>114</v>
      </c>
      <c r="E185" s="143" t="s">
        <v>328</v>
      </c>
      <c r="F185" s="144" t="s">
        <v>329</v>
      </c>
      <c r="G185" s="145" t="s">
        <v>126</v>
      </c>
      <c r="H185" s="146">
        <v>220</v>
      </c>
      <c r="I185" s="147"/>
      <c r="J185" s="148">
        <f>ROUND(I185*H185,2)</f>
        <v>0</v>
      </c>
      <c r="K185" s="149"/>
      <c r="L185" s="30"/>
      <c r="M185" s="150" t="s">
        <v>1</v>
      </c>
      <c r="N185" s="151" t="s">
        <v>37</v>
      </c>
      <c r="O185" s="55"/>
      <c r="P185" s="152">
        <f>O185*H185</f>
        <v>0</v>
      </c>
      <c r="Q185" s="152">
        <v>0</v>
      </c>
      <c r="R185" s="152">
        <f>Q185*H185</f>
        <v>0</v>
      </c>
      <c r="S185" s="152">
        <v>0</v>
      </c>
      <c r="T185" s="153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4" t="s">
        <v>118</v>
      </c>
      <c r="AT185" s="154" t="s">
        <v>114</v>
      </c>
      <c r="AU185" s="154" t="s">
        <v>119</v>
      </c>
      <c r="AY185" s="14" t="s">
        <v>111</v>
      </c>
      <c r="BE185" s="155">
        <f>IF(N185="základná",J185,0)</f>
        <v>0</v>
      </c>
      <c r="BF185" s="155">
        <f>IF(N185="znížená",J185,0)</f>
        <v>0</v>
      </c>
      <c r="BG185" s="155">
        <f>IF(N185="zákl. prenesená",J185,0)</f>
        <v>0</v>
      </c>
      <c r="BH185" s="155">
        <f>IF(N185="zníž. prenesená",J185,0)</f>
        <v>0</v>
      </c>
      <c r="BI185" s="155">
        <f>IF(N185="nulová",J185,0)</f>
        <v>0</v>
      </c>
      <c r="BJ185" s="14" t="s">
        <v>119</v>
      </c>
      <c r="BK185" s="155">
        <f>ROUND(I185*H185,2)</f>
        <v>0</v>
      </c>
      <c r="BL185" s="14" t="s">
        <v>118</v>
      </c>
      <c r="BM185" s="154" t="s">
        <v>330</v>
      </c>
    </row>
    <row r="186" spans="1:65" s="2" customFormat="1" ht="24.2" customHeight="1" x14ac:dyDescent="0.2">
      <c r="A186" s="29"/>
      <c r="B186" s="141"/>
      <c r="C186" s="142" t="s">
        <v>331</v>
      </c>
      <c r="D186" s="142" t="s">
        <v>114</v>
      </c>
      <c r="E186" s="143" t="s">
        <v>332</v>
      </c>
      <c r="F186" s="144" t="s">
        <v>333</v>
      </c>
      <c r="G186" s="145" t="s">
        <v>334</v>
      </c>
      <c r="H186" s="146">
        <v>220</v>
      </c>
      <c r="I186" s="147"/>
      <c r="J186" s="148">
        <f>ROUND(I186*H186,2)</f>
        <v>0</v>
      </c>
      <c r="K186" s="149"/>
      <c r="L186" s="30"/>
      <c r="M186" s="150" t="s">
        <v>1</v>
      </c>
      <c r="N186" s="151" t="s">
        <v>37</v>
      </c>
      <c r="O186" s="55"/>
      <c r="P186" s="152">
        <f>O186*H186</f>
        <v>0</v>
      </c>
      <c r="Q186" s="152">
        <v>0</v>
      </c>
      <c r="R186" s="152">
        <f>Q186*H186</f>
        <v>0</v>
      </c>
      <c r="S186" s="152">
        <v>0</v>
      </c>
      <c r="T186" s="153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4" t="s">
        <v>118</v>
      </c>
      <c r="AT186" s="154" t="s">
        <v>114</v>
      </c>
      <c r="AU186" s="154" t="s">
        <v>119</v>
      </c>
      <c r="AY186" s="14" t="s">
        <v>111</v>
      </c>
      <c r="BE186" s="155">
        <f>IF(N186="základná",J186,0)</f>
        <v>0</v>
      </c>
      <c r="BF186" s="155">
        <f>IF(N186="znížená",J186,0)</f>
        <v>0</v>
      </c>
      <c r="BG186" s="155">
        <f>IF(N186="zákl. prenesená",J186,0)</f>
        <v>0</v>
      </c>
      <c r="BH186" s="155">
        <f>IF(N186="zníž. prenesená",J186,0)</f>
        <v>0</v>
      </c>
      <c r="BI186" s="155">
        <f>IF(N186="nulová",J186,0)</f>
        <v>0</v>
      </c>
      <c r="BJ186" s="14" t="s">
        <v>119</v>
      </c>
      <c r="BK186" s="155">
        <f>ROUND(I186*H186,2)</f>
        <v>0</v>
      </c>
      <c r="BL186" s="14" t="s">
        <v>118</v>
      </c>
      <c r="BM186" s="154" t="s">
        <v>335</v>
      </c>
    </row>
    <row r="187" spans="1:65" s="2" customFormat="1" ht="14.45" customHeight="1" x14ac:dyDescent="0.2">
      <c r="A187" s="29"/>
      <c r="B187" s="141"/>
      <c r="C187" s="142" t="s">
        <v>118</v>
      </c>
      <c r="D187" s="142" t="s">
        <v>114</v>
      </c>
      <c r="E187" s="143" t="s">
        <v>315</v>
      </c>
      <c r="F187" s="144" t="s">
        <v>316</v>
      </c>
      <c r="G187" s="145" t="s">
        <v>302</v>
      </c>
      <c r="H187" s="167"/>
      <c r="I187" s="147"/>
      <c r="J187" s="148">
        <f>ROUND(I187*H187,2)</f>
        <v>0</v>
      </c>
      <c r="K187" s="149"/>
      <c r="L187" s="30"/>
      <c r="M187" s="150" t="s">
        <v>1</v>
      </c>
      <c r="N187" s="151" t="s">
        <v>37</v>
      </c>
      <c r="O187" s="55"/>
      <c r="P187" s="152">
        <f>O187*H187</f>
        <v>0</v>
      </c>
      <c r="Q187" s="152">
        <v>0</v>
      </c>
      <c r="R187" s="152">
        <f>Q187*H187</f>
        <v>0</v>
      </c>
      <c r="S187" s="152">
        <v>0</v>
      </c>
      <c r="T187" s="153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4" t="s">
        <v>118</v>
      </c>
      <c r="AT187" s="154" t="s">
        <v>114</v>
      </c>
      <c r="AU187" s="154" t="s">
        <v>119</v>
      </c>
      <c r="AY187" s="14" t="s">
        <v>111</v>
      </c>
      <c r="BE187" s="155">
        <f>IF(N187="základná",J187,0)</f>
        <v>0</v>
      </c>
      <c r="BF187" s="155">
        <f>IF(N187="znížená",J187,0)</f>
        <v>0</v>
      </c>
      <c r="BG187" s="155">
        <f>IF(N187="zákl. prenesená",J187,0)</f>
        <v>0</v>
      </c>
      <c r="BH187" s="155">
        <f>IF(N187="zníž. prenesená",J187,0)</f>
        <v>0</v>
      </c>
      <c r="BI187" s="155">
        <f>IF(N187="nulová",J187,0)</f>
        <v>0</v>
      </c>
      <c r="BJ187" s="14" t="s">
        <v>119</v>
      </c>
      <c r="BK187" s="155">
        <f>ROUND(I187*H187,2)</f>
        <v>0</v>
      </c>
      <c r="BL187" s="14" t="s">
        <v>118</v>
      </c>
      <c r="BM187" s="154" t="s">
        <v>336</v>
      </c>
    </row>
    <row r="188" spans="1:65" s="12" customFormat="1" ht="22.9" customHeight="1" x14ac:dyDescent="0.2">
      <c r="B188" s="128"/>
      <c r="D188" s="129" t="s">
        <v>70</v>
      </c>
      <c r="E188" s="139" t="s">
        <v>337</v>
      </c>
      <c r="F188" s="139" t="s">
        <v>338</v>
      </c>
      <c r="I188" s="131"/>
      <c r="J188" s="140">
        <f>BK188</f>
        <v>0</v>
      </c>
      <c r="L188" s="128"/>
      <c r="M188" s="133"/>
      <c r="N188" s="134"/>
      <c r="O188" s="134"/>
      <c r="P188" s="135">
        <f>P189</f>
        <v>0</v>
      </c>
      <c r="Q188" s="134"/>
      <c r="R188" s="135">
        <f>R189</f>
        <v>0</v>
      </c>
      <c r="S188" s="134"/>
      <c r="T188" s="136">
        <f>T189</f>
        <v>0</v>
      </c>
      <c r="AR188" s="129" t="s">
        <v>110</v>
      </c>
      <c r="AT188" s="137" t="s">
        <v>70</v>
      </c>
      <c r="AU188" s="137" t="s">
        <v>79</v>
      </c>
      <c r="AY188" s="129" t="s">
        <v>111</v>
      </c>
      <c r="BK188" s="138">
        <f>BK189</f>
        <v>0</v>
      </c>
    </row>
    <row r="189" spans="1:65" s="2" customFormat="1" ht="37.9" customHeight="1" x14ac:dyDescent="0.2">
      <c r="A189" s="29"/>
      <c r="B189" s="141"/>
      <c r="C189" s="142" t="s">
        <v>339</v>
      </c>
      <c r="D189" s="142" t="s">
        <v>114</v>
      </c>
      <c r="E189" s="143" t="s">
        <v>340</v>
      </c>
      <c r="F189" s="144" t="s">
        <v>341</v>
      </c>
      <c r="G189" s="145" t="s">
        <v>342</v>
      </c>
      <c r="H189" s="146">
        <v>110</v>
      </c>
      <c r="I189" s="147"/>
      <c r="J189" s="148">
        <f>ROUND(I189*H189,2)</f>
        <v>0</v>
      </c>
      <c r="K189" s="149"/>
      <c r="L189" s="30"/>
      <c r="M189" s="168" t="s">
        <v>1</v>
      </c>
      <c r="N189" s="169" t="s">
        <v>37</v>
      </c>
      <c r="O189" s="170"/>
      <c r="P189" s="171">
        <f>O189*H189</f>
        <v>0</v>
      </c>
      <c r="Q189" s="171">
        <v>0</v>
      </c>
      <c r="R189" s="171">
        <f>Q189*H189</f>
        <v>0</v>
      </c>
      <c r="S189" s="171">
        <v>0</v>
      </c>
      <c r="T189" s="172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4" t="s">
        <v>118</v>
      </c>
      <c r="AT189" s="154" t="s">
        <v>114</v>
      </c>
      <c r="AU189" s="154" t="s">
        <v>119</v>
      </c>
      <c r="AY189" s="14" t="s">
        <v>111</v>
      </c>
      <c r="BE189" s="155">
        <f>IF(N189="základná",J189,0)</f>
        <v>0</v>
      </c>
      <c r="BF189" s="155">
        <f>IF(N189="znížená",J189,0)</f>
        <v>0</v>
      </c>
      <c r="BG189" s="155">
        <f>IF(N189="zákl. prenesená",J189,0)</f>
        <v>0</v>
      </c>
      <c r="BH189" s="155">
        <f>IF(N189="zníž. prenesená",J189,0)</f>
        <v>0</v>
      </c>
      <c r="BI189" s="155">
        <f>IF(N189="nulová",J189,0)</f>
        <v>0</v>
      </c>
      <c r="BJ189" s="14" t="s">
        <v>119</v>
      </c>
      <c r="BK189" s="155">
        <f>ROUND(I189*H189,2)</f>
        <v>0</v>
      </c>
      <c r="BL189" s="14" t="s">
        <v>118</v>
      </c>
      <c r="BM189" s="154" t="s">
        <v>343</v>
      </c>
    </row>
    <row r="190" spans="1:65" s="2" customFormat="1" ht="6.95" customHeight="1" x14ac:dyDescent="0.2">
      <c r="A190" s="29"/>
      <c r="B190" s="44"/>
      <c r="C190" s="45"/>
      <c r="D190" s="45"/>
      <c r="E190" s="45"/>
      <c r="F190" s="45"/>
      <c r="G190" s="45"/>
      <c r="H190" s="45"/>
      <c r="I190" s="45"/>
      <c r="J190" s="45"/>
      <c r="K190" s="45"/>
      <c r="L190" s="30"/>
      <c r="M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</row>
  </sheetData>
  <autoFilter ref="C119:K189" xr:uid="{00000000-0009-0000-0000-000001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06"/>
  <sheetViews>
    <sheetView showGridLines="0" workbookViewId="0"/>
  </sheetViews>
  <sheetFormatPr defaultRowHeight="1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211" t="s">
        <v>5</v>
      </c>
      <c r="M2" s="177"/>
      <c r="N2" s="177"/>
      <c r="O2" s="177"/>
      <c r="P2" s="177"/>
      <c r="Q2" s="177"/>
      <c r="R2" s="177"/>
      <c r="S2" s="177"/>
      <c r="T2" s="177"/>
      <c r="U2" s="177"/>
      <c r="V2" s="177"/>
      <c r="AT2" s="14" t="s">
        <v>83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 x14ac:dyDescent="0.2">
      <c r="B4" s="17"/>
      <c r="D4" s="18" t="s">
        <v>84</v>
      </c>
      <c r="L4" s="17"/>
      <c r="M4" s="90" t="s">
        <v>9</v>
      </c>
      <c r="AT4" s="14" t="s">
        <v>3</v>
      </c>
    </row>
    <row r="5" spans="1:46" s="1" customFormat="1" ht="6.95" customHeight="1" x14ac:dyDescent="0.2">
      <c r="B5" s="17"/>
      <c r="L5" s="17"/>
    </row>
    <row r="6" spans="1:46" s="1" customFormat="1" ht="12" customHeight="1" x14ac:dyDescent="0.2">
      <c r="B6" s="17"/>
      <c r="D6" s="24" t="s">
        <v>15</v>
      </c>
      <c r="L6" s="17"/>
    </row>
    <row r="7" spans="1:46" s="1" customFormat="1" ht="16.5" customHeight="1" x14ac:dyDescent="0.2">
      <c r="B7" s="17"/>
      <c r="E7" s="212" t="str">
        <f>'Rekapitulácia stavby'!K6</f>
        <v>Významná obnova bytového domu č.256/50</v>
      </c>
      <c r="F7" s="213"/>
      <c r="G7" s="213"/>
      <c r="H7" s="213"/>
      <c r="L7" s="17"/>
    </row>
    <row r="8" spans="1:46" s="2" customFormat="1" ht="12" customHeight="1" x14ac:dyDescent="0.2">
      <c r="A8" s="29"/>
      <c r="B8" s="30"/>
      <c r="C8" s="29"/>
      <c r="D8" s="24" t="s">
        <v>85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192" t="s">
        <v>344</v>
      </c>
      <c r="F9" s="214"/>
      <c r="G9" s="214"/>
      <c r="H9" s="214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2">
        <f>'Rekapitulácia stavby'!AN8</f>
        <v>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2" t="s">
        <v>20</v>
      </c>
      <c r="F15" s="29"/>
      <c r="G15" s="29"/>
      <c r="H15" s="29"/>
      <c r="I15" s="24" t="s">
        <v>24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15" t="str">
        <f>'Rekapitulácia stavby'!E14</f>
        <v>Vyplň údaj</v>
      </c>
      <c r="F18" s="176"/>
      <c r="G18" s="176"/>
      <c r="H18" s="176"/>
      <c r="I18" s="24" t="s">
        <v>24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2" t="s">
        <v>345</v>
      </c>
      <c r="F21" s="29"/>
      <c r="G21" s="29"/>
      <c r="H21" s="29"/>
      <c r="I21" s="24" t="s">
        <v>24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4" t="s">
        <v>29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4" t="s">
        <v>30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91"/>
      <c r="B27" s="92"/>
      <c r="C27" s="91"/>
      <c r="D27" s="91"/>
      <c r="E27" s="181" t="s">
        <v>1</v>
      </c>
      <c r="F27" s="181"/>
      <c r="G27" s="181"/>
      <c r="H27" s="18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x14ac:dyDescent="0.2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4" t="s">
        <v>31</v>
      </c>
      <c r="E30" s="29"/>
      <c r="F30" s="29"/>
      <c r="G30" s="29"/>
      <c r="H30" s="29"/>
      <c r="I30" s="29"/>
      <c r="J30" s="68">
        <f>ROUND(J136,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x14ac:dyDescent="0.2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x14ac:dyDescent="0.2">
      <c r="A33" s="29"/>
      <c r="B33" s="30"/>
      <c r="C33" s="29"/>
      <c r="D33" s="95" t="s">
        <v>35</v>
      </c>
      <c r="E33" s="24" t="s">
        <v>36</v>
      </c>
      <c r="F33" s="96">
        <f>ROUND((SUM(BE136:BE305)),  2)</f>
        <v>0</v>
      </c>
      <c r="G33" s="29"/>
      <c r="H33" s="29"/>
      <c r="I33" s="97">
        <v>0.2</v>
      </c>
      <c r="J33" s="96">
        <f>ROUND(((SUM(BE136:BE305))*I33),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4" t="s">
        <v>37</v>
      </c>
      <c r="F34" s="96">
        <f>ROUND((SUM(BF136:BF305)),  2)</f>
        <v>0</v>
      </c>
      <c r="G34" s="29"/>
      <c r="H34" s="29"/>
      <c r="I34" s="97">
        <v>0.2</v>
      </c>
      <c r="J34" s="96">
        <f>ROUND(((SUM(BF136:BF305))*I34),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 x14ac:dyDescent="0.2">
      <c r="A35" s="29"/>
      <c r="B35" s="30"/>
      <c r="C35" s="29"/>
      <c r="D35" s="29"/>
      <c r="E35" s="24" t="s">
        <v>38</v>
      </c>
      <c r="F35" s="96">
        <f>ROUND((SUM(BG136:BG305)),  2)</f>
        <v>0</v>
      </c>
      <c r="G35" s="29"/>
      <c r="H35" s="29"/>
      <c r="I35" s="97">
        <v>0.2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 x14ac:dyDescent="0.2">
      <c r="A36" s="29"/>
      <c r="B36" s="30"/>
      <c r="C36" s="29"/>
      <c r="D36" s="29"/>
      <c r="E36" s="24" t="s">
        <v>39</v>
      </c>
      <c r="F36" s="96">
        <f>ROUND((SUM(BH136:BH305)),  2)</f>
        <v>0</v>
      </c>
      <c r="G36" s="29"/>
      <c r="H36" s="29"/>
      <c r="I36" s="97">
        <v>0.2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4" t="s">
        <v>40</v>
      </c>
      <c r="F37" s="96">
        <f>ROUND((SUM(BI136:BI305)),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98"/>
      <c r="D39" s="99" t="s">
        <v>41</v>
      </c>
      <c r="E39" s="57"/>
      <c r="F39" s="57"/>
      <c r="G39" s="100" t="s">
        <v>42</v>
      </c>
      <c r="H39" s="101" t="s">
        <v>43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 x14ac:dyDescent="0.2">
      <c r="B41" s="17"/>
      <c r="L41" s="17"/>
    </row>
    <row r="42" spans="1:31" s="1" customFormat="1" ht="14.45" customHeight="1" x14ac:dyDescent="0.2">
      <c r="B42" s="17"/>
      <c r="L42" s="17"/>
    </row>
    <row r="43" spans="1:31" s="1" customFormat="1" ht="14.45" customHeight="1" x14ac:dyDescent="0.2">
      <c r="B43" s="17"/>
      <c r="L43" s="17"/>
    </row>
    <row r="44" spans="1:31" s="1" customFormat="1" ht="14.45" customHeight="1" x14ac:dyDescent="0.2">
      <c r="B44" s="17"/>
      <c r="L44" s="17"/>
    </row>
    <row r="45" spans="1:31" s="1" customFormat="1" ht="14.45" customHeight="1" x14ac:dyDescent="0.2">
      <c r="B45" s="17"/>
      <c r="L45" s="17"/>
    </row>
    <row r="46" spans="1:31" s="1" customFormat="1" ht="14.45" customHeight="1" x14ac:dyDescent="0.2">
      <c r="B46" s="17"/>
      <c r="L46" s="17"/>
    </row>
    <row r="47" spans="1:31" s="1" customFormat="1" ht="14.45" customHeight="1" x14ac:dyDescent="0.2">
      <c r="B47" s="17"/>
      <c r="L47" s="17"/>
    </row>
    <row r="48" spans="1:31" s="1" customFormat="1" ht="14.45" customHeight="1" x14ac:dyDescent="0.2">
      <c r="B48" s="17"/>
      <c r="L48" s="17"/>
    </row>
    <row r="49" spans="1:31" s="1" customFormat="1" ht="14.45" customHeight="1" x14ac:dyDescent="0.2">
      <c r="B49" s="17"/>
      <c r="L49" s="17"/>
    </row>
    <row r="50" spans="1:31" s="2" customFormat="1" ht="14.45" customHeight="1" x14ac:dyDescent="0.2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 ht="11.25" x14ac:dyDescent="0.2">
      <c r="B51" s="17"/>
      <c r="L51" s="17"/>
    </row>
    <row r="52" spans="1:31" ht="11.25" x14ac:dyDescent="0.2">
      <c r="B52" s="17"/>
      <c r="L52" s="17"/>
    </row>
    <row r="53" spans="1:31" ht="11.25" x14ac:dyDescent="0.2">
      <c r="B53" s="17"/>
      <c r="L53" s="17"/>
    </row>
    <row r="54" spans="1:31" ht="11.25" x14ac:dyDescent="0.2">
      <c r="B54" s="17"/>
      <c r="L54" s="17"/>
    </row>
    <row r="55" spans="1:31" ht="11.25" x14ac:dyDescent="0.2">
      <c r="B55" s="17"/>
      <c r="L55" s="17"/>
    </row>
    <row r="56" spans="1:31" ht="11.25" x14ac:dyDescent="0.2">
      <c r="B56" s="17"/>
      <c r="L56" s="17"/>
    </row>
    <row r="57" spans="1:31" ht="11.25" x14ac:dyDescent="0.2">
      <c r="B57" s="17"/>
      <c r="L57" s="17"/>
    </row>
    <row r="58" spans="1:31" ht="11.25" x14ac:dyDescent="0.2">
      <c r="B58" s="17"/>
      <c r="L58" s="17"/>
    </row>
    <row r="59" spans="1:31" ht="11.25" x14ac:dyDescent="0.2">
      <c r="B59" s="17"/>
      <c r="L59" s="17"/>
    </row>
    <row r="60" spans="1:31" ht="11.25" x14ac:dyDescent="0.2">
      <c r="B60" s="17"/>
      <c r="L60" s="17"/>
    </row>
    <row r="61" spans="1:31" s="2" customFormat="1" ht="12.75" x14ac:dyDescent="0.2">
      <c r="A61" s="29"/>
      <c r="B61" s="30"/>
      <c r="C61" s="29"/>
      <c r="D61" s="42" t="s">
        <v>46</v>
      </c>
      <c r="E61" s="32"/>
      <c r="F61" s="104" t="s">
        <v>47</v>
      </c>
      <c r="G61" s="42" t="s">
        <v>46</v>
      </c>
      <c r="H61" s="32"/>
      <c r="I61" s="32"/>
      <c r="J61" s="105" t="s">
        <v>47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 x14ac:dyDescent="0.2">
      <c r="B62" s="17"/>
      <c r="L62" s="17"/>
    </row>
    <row r="63" spans="1:31" ht="11.25" x14ac:dyDescent="0.2">
      <c r="B63" s="17"/>
      <c r="L63" s="17"/>
    </row>
    <row r="64" spans="1:31" ht="11.25" x14ac:dyDescent="0.2">
      <c r="B64" s="17"/>
      <c r="L64" s="17"/>
    </row>
    <row r="65" spans="1:31" s="2" customFormat="1" ht="12.75" x14ac:dyDescent="0.2">
      <c r="A65" s="29"/>
      <c r="B65" s="30"/>
      <c r="C65" s="29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 x14ac:dyDescent="0.2">
      <c r="B66" s="17"/>
      <c r="L66" s="17"/>
    </row>
    <row r="67" spans="1:31" ht="11.25" x14ac:dyDescent="0.2">
      <c r="B67" s="17"/>
      <c r="L67" s="17"/>
    </row>
    <row r="68" spans="1:31" ht="11.25" x14ac:dyDescent="0.2">
      <c r="B68" s="17"/>
      <c r="L68" s="17"/>
    </row>
    <row r="69" spans="1:31" ht="11.25" x14ac:dyDescent="0.2">
      <c r="B69" s="17"/>
      <c r="L69" s="17"/>
    </row>
    <row r="70" spans="1:31" ht="11.25" x14ac:dyDescent="0.2">
      <c r="B70" s="17"/>
      <c r="L70" s="17"/>
    </row>
    <row r="71" spans="1:31" ht="11.25" x14ac:dyDescent="0.2">
      <c r="B71" s="17"/>
      <c r="L71" s="17"/>
    </row>
    <row r="72" spans="1:31" ht="11.25" x14ac:dyDescent="0.2">
      <c r="B72" s="17"/>
      <c r="L72" s="17"/>
    </row>
    <row r="73" spans="1:31" ht="11.25" x14ac:dyDescent="0.2">
      <c r="B73" s="17"/>
      <c r="L73" s="17"/>
    </row>
    <row r="74" spans="1:31" ht="11.25" x14ac:dyDescent="0.2">
      <c r="B74" s="17"/>
      <c r="L74" s="17"/>
    </row>
    <row r="75" spans="1:31" ht="11.25" x14ac:dyDescent="0.2">
      <c r="B75" s="17"/>
      <c r="L75" s="17"/>
    </row>
    <row r="76" spans="1:31" s="2" customFormat="1" ht="12.75" x14ac:dyDescent="0.2">
      <c r="A76" s="29"/>
      <c r="B76" s="30"/>
      <c r="C76" s="29"/>
      <c r="D76" s="42" t="s">
        <v>46</v>
      </c>
      <c r="E76" s="32"/>
      <c r="F76" s="104" t="s">
        <v>47</v>
      </c>
      <c r="G76" s="42" t="s">
        <v>46</v>
      </c>
      <c r="H76" s="32"/>
      <c r="I76" s="32"/>
      <c r="J76" s="105" t="s">
        <v>47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 x14ac:dyDescent="0.2">
      <c r="A82" s="29"/>
      <c r="B82" s="30"/>
      <c r="C82" s="18" t="s">
        <v>87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 x14ac:dyDescent="0.2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 x14ac:dyDescent="0.2">
      <c r="A85" s="29"/>
      <c r="B85" s="30"/>
      <c r="C85" s="29"/>
      <c r="D85" s="29"/>
      <c r="E85" s="212" t="str">
        <f>E7</f>
        <v>Významná obnova bytového domu č.256/50</v>
      </c>
      <c r="F85" s="213"/>
      <c r="G85" s="213"/>
      <c r="H85" s="213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 x14ac:dyDescent="0.2">
      <c r="A86" s="29"/>
      <c r="B86" s="30"/>
      <c r="C86" s="24" t="s">
        <v>85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 x14ac:dyDescent="0.2">
      <c r="A87" s="29"/>
      <c r="B87" s="30"/>
      <c r="C87" s="29"/>
      <c r="D87" s="29"/>
      <c r="E87" s="192" t="str">
        <f>E9</f>
        <v>01 -  Stavebné úpravy a zateplenie bytového domu</v>
      </c>
      <c r="F87" s="214"/>
      <c r="G87" s="214"/>
      <c r="H87" s="214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 x14ac:dyDescent="0.2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2">
        <f>IF(J12="","",J12)</f>
        <v>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5.7" hidden="1" customHeight="1" x14ac:dyDescent="0.2">
      <c r="A91" s="29"/>
      <c r="B91" s="30"/>
      <c r="C91" s="24" t="s">
        <v>22</v>
      </c>
      <c r="D91" s="29"/>
      <c r="E91" s="29"/>
      <c r="F91" s="22" t="str">
        <f>E15</f>
        <v xml:space="preserve"> </v>
      </c>
      <c r="G91" s="29"/>
      <c r="H91" s="29"/>
      <c r="I91" s="24" t="s">
        <v>27</v>
      </c>
      <c r="J91" s="27" t="str">
        <f>E21</f>
        <v xml:space="preserve"> PRO-ING-Ing.Tkáč Pavol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 x14ac:dyDescent="0.2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29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 x14ac:dyDescent="0.2">
      <c r="A94" s="29"/>
      <c r="B94" s="30"/>
      <c r="C94" s="106" t="s">
        <v>88</v>
      </c>
      <c r="D94" s="98"/>
      <c r="E94" s="98"/>
      <c r="F94" s="98"/>
      <c r="G94" s="98"/>
      <c r="H94" s="98"/>
      <c r="I94" s="98"/>
      <c r="J94" s="107" t="s">
        <v>89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 x14ac:dyDescent="0.2">
      <c r="A96" s="29"/>
      <c r="B96" s="30"/>
      <c r="C96" s="108" t="s">
        <v>90</v>
      </c>
      <c r="D96" s="29"/>
      <c r="E96" s="29"/>
      <c r="F96" s="29"/>
      <c r="G96" s="29"/>
      <c r="H96" s="29"/>
      <c r="I96" s="29"/>
      <c r="J96" s="68">
        <f>J136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91</v>
      </c>
    </row>
    <row r="97" spans="2:12" s="9" customFormat="1" ht="24.95" hidden="1" customHeight="1" x14ac:dyDescent="0.2">
      <c r="B97" s="109"/>
      <c r="D97" s="110" t="s">
        <v>346</v>
      </c>
      <c r="E97" s="111"/>
      <c r="F97" s="111"/>
      <c r="G97" s="111"/>
      <c r="H97" s="111"/>
      <c r="I97" s="111"/>
      <c r="J97" s="112">
        <f>J137</f>
        <v>0</v>
      </c>
      <c r="L97" s="109"/>
    </row>
    <row r="98" spans="2:12" s="10" customFormat="1" ht="19.899999999999999" hidden="1" customHeight="1" x14ac:dyDescent="0.2">
      <c r="B98" s="113"/>
      <c r="D98" s="114" t="s">
        <v>347</v>
      </c>
      <c r="E98" s="115"/>
      <c r="F98" s="115"/>
      <c r="G98" s="115"/>
      <c r="H98" s="115"/>
      <c r="I98" s="115"/>
      <c r="J98" s="116">
        <f>J138</f>
        <v>0</v>
      </c>
      <c r="L98" s="113"/>
    </row>
    <row r="99" spans="2:12" s="10" customFormat="1" ht="19.899999999999999" hidden="1" customHeight="1" x14ac:dyDescent="0.2">
      <c r="B99" s="113"/>
      <c r="D99" s="114" t="s">
        <v>348</v>
      </c>
      <c r="E99" s="115"/>
      <c r="F99" s="115"/>
      <c r="G99" s="115"/>
      <c r="H99" s="115"/>
      <c r="I99" s="115"/>
      <c r="J99" s="116">
        <f>J147</f>
        <v>0</v>
      </c>
      <c r="L99" s="113"/>
    </row>
    <row r="100" spans="2:12" s="10" customFormat="1" ht="19.899999999999999" hidden="1" customHeight="1" x14ac:dyDescent="0.2">
      <c r="B100" s="113"/>
      <c r="D100" s="114" t="s">
        <v>349</v>
      </c>
      <c r="E100" s="115"/>
      <c r="F100" s="115"/>
      <c r="G100" s="115"/>
      <c r="H100" s="115"/>
      <c r="I100" s="115"/>
      <c r="J100" s="116">
        <f>J149</f>
        <v>0</v>
      </c>
      <c r="L100" s="113"/>
    </row>
    <row r="101" spans="2:12" s="10" customFormat="1" ht="19.899999999999999" hidden="1" customHeight="1" x14ac:dyDescent="0.2">
      <c r="B101" s="113"/>
      <c r="D101" s="114" t="s">
        <v>350</v>
      </c>
      <c r="E101" s="115"/>
      <c r="F101" s="115"/>
      <c r="G101" s="115"/>
      <c r="H101" s="115"/>
      <c r="I101" s="115"/>
      <c r="J101" s="116">
        <f>J151</f>
        <v>0</v>
      </c>
      <c r="L101" s="113"/>
    </row>
    <row r="102" spans="2:12" s="10" customFormat="1" ht="19.899999999999999" hidden="1" customHeight="1" x14ac:dyDescent="0.2">
      <c r="B102" s="113"/>
      <c r="D102" s="114" t="s">
        <v>351</v>
      </c>
      <c r="E102" s="115"/>
      <c r="F102" s="115"/>
      <c r="G102" s="115"/>
      <c r="H102" s="115"/>
      <c r="I102" s="115"/>
      <c r="J102" s="116">
        <f>J155</f>
        <v>0</v>
      </c>
      <c r="L102" s="113"/>
    </row>
    <row r="103" spans="2:12" s="10" customFormat="1" ht="19.899999999999999" hidden="1" customHeight="1" x14ac:dyDescent="0.2">
      <c r="B103" s="113"/>
      <c r="D103" s="114" t="s">
        <v>352</v>
      </c>
      <c r="E103" s="115"/>
      <c r="F103" s="115"/>
      <c r="G103" s="115"/>
      <c r="H103" s="115"/>
      <c r="I103" s="115"/>
      <c r="J103" s="116">
        <f>J171</f>
        <v>0</v>
      </c>
      <c r="L103" s="113"/>
    </row>
    <row r="104" spans="2:12" s="9" customFormat="1" ht="24.95" hidden="1" customHeight="1" x14ac:dyDescent="0.2">
      <c r="B104" s="109"/>
      <c r="D104" s="110" t="s">
        <v>353</v>
      </c>
      <c r="E104" s="111"/>
      <c r="F104" s="111"/>
      <c r="G104" s="111"/>
      <c r="H104" s="111"/>
      <c r="I104" s="111"/>
      <c r="J104" s="112">
        <f>J200</f>
        <v>0</v>
      </c>
      <c r="L104" s="109"/>
    </row>
    <row r="105" spans="2:12" s="10" customFormat="1" ht="19.899999999999999" hidden="1" customHeight="1" x14ac:dyDescent="0.2">
      <c r="B105" s="113"/>
      <c r="D105" s="114" t="s">
        <v>354</v>
      </c>
      <c r="E105" s="115"/>
      <c r="F105" s="115"/>
      <c r="G105" s="115"/>
      <c r="H105" s="115"/>
      <c r="I105" s="115"/>
      <c r="J105" s="116">
        <f>J201</f>
        <v>0</v>
      </c>
      <c r="L105" s="113"/>
    </row>
    <row r="106" spans="2:12" s="10" customFormat="1" ht="19.899999999999999" hidden="1" customHeight="1" x14ac:dyDescent="0.2">
      <c r="B106" s="113"/>
      <c r="D106" s="114" t="s">
        <v>355</v>
      </c>
      <c r="E106" s="115"/>
      <c r="F106" s="115"/>
      <c r="G106" s="115"/>
      <c r="H106" s="115"/>
      <c r="I106" s="115"/>
      <c r="J106" s="116">
        <f>J204</f>
        <v>0</v>
      </c>
      <c r="L106" s="113"/>
    </row>
    <row r="107" spans="2:12" s="10" customFormat="1" ht="19.899999999999999" hidden="1" customHeight="1" x14ac:dyDescent="0.2">
      <c r="B107" s="113"/>
      <c r="D107" s="114" t="s">
        <v>356</v>
      </c>
      <c r="E107" s="115"/>
      <c r="F107" s="115"/>
      <c r="G107" s="115"/>
      <c r="H107" s="115"/>
      <c r="I107" s="115"/>
      <c r="J107" s="116">
        <f>J212</f>
        <v>0</v>
      </c>
      <c r="L107" s="113"/>
    </row>
    <row r="108" spans="2:12" s="10" customFormat="1" ht="19.899999999999999" hidden="1" customHeight="1" x14ac:dyDescent="0.2">
      <c r="B108" s="113"/>
      <c r="D108" s="114" t="s">
        <v>357</v>
      </c>
      <c r="E108" s="115"/>
      <c r="F108" s="115"/>
      <c r="G108" s="115"/>
      <c r="H108" s="115"/>
      <c r="I108" s="115"/>
      <c r="J108" s="116">
        <f>J218</f>
        <v>0</v>
      </c>
      <c r="L108" s="113"/>
    </row>
    <row r="109" spans="2:12" s="10" customFormat="1" ht="19.899999999999999" hidden="1" customHeight="1" x14ac:dyDescent="0.2">
      <c r="B109" s="113"/>
      <c r="D109" s="114" t="s">
        <v>358</v>
      </c>
      <c r="E109" s="115"/>
      <c r="F109" s="115"/>
      <c r="G109" s="115"/>
      <c r="H109" s="115"/>
      <c r="I109" s="115"/>
      <c r="J109" s="116">
        <f>J220</f>
        <v>0</v>
      </c>
      <c r="L109" s="113"/>
    </row>
    <row r="110" spans="2:12" s="10" customFormat="1" ht="19.899999999999999" hidden="1" customHeight="1" x14ac:dyDescent="0.2">
      <c r="B110" s="113"/>
      <c r="D110" s="114" t="s">
        <v>359</v>
      </c>
      <c r="E110" s="115"/>
      <c r="F110" s="115"/>
      <c r="G110" s="115"/>
      <c r="H110" s="115"/>
      <c r="I110" s="115"/>
      <c r="J110" s="116">
        <f>J239</f>
        <v>0</v>
      </c>
      <c r="L110" s="113"/>
    </row>
    <row r="111" spans="2:12" s="10" customFormat="1" ht="19.899999999999999" hidden="1" customHeight="1" x14ac:dyDescent="0.2">
      <c r="B111" s="113"/>
      <c r="D111" s="114" t="s">
        <v>360</v>
      </c>
      <c r="E111" s="115"/>
      <c r="F111" s="115"/>
      <c r="G111" s="115"/>
      <c r="H111" s="115"/>
      <c r="I111" s="115"/>
      <c r="J111" s="116">
        <f>J267</f>
        <v>0</v>
      </c>
      <c r="L111" s="113"/>
    </row>
    <row r="112" spans="2:12" s="10" customFormat="1" ht="19.899999999999999" hidden="1" customHeight="1" x14ac:dyDescent="0.2">
      <c r="B112" s="113"/>
      <c r="D112" s="114" t="s">
        <v>361</v>
      </c>
      <c r="E112" s="115"/>
      <c r="F112" s="115"/>
      <c r="G112" s="115"/>
      <c r="H112" s="115"/>
      <c r="I112" s="115"/>
      <c r="J112" s="116">
        <f>J270</f>
        <v>0</v>
      </c>
      <c r="L112" s="113"/>
    </row>
    <row r="113" spans="1:31" s="10" customFormat="1" ht="19.899999999999999" hidden="1" customHeight="1" x14ac:dyDescent="0.2">
      <c r="B113" s="113"/>
      <c r="D113" s="114" t="s">
        <v>362</v>
      </c>
      <c r="E113" s="115"/>
      <c r="F113" s="115"/>
      <c r="G113" s="115"/>
      <c r="H113" s="115"/>
      <c r="I113" s="115"/>
      <c r="J113" s="116">
        <f>J278</f>
        <v>0</v>
      </c>
      <c r="L113" s="113"/>
    </row>
    <row r="114" spans="1:31" s="10" customFormat="1" ht="19.899999999999999" hidden="1" customHeight="1" x14ac:dyDescent="0.2">
      <c r="B114" s="113"/>
      <c r="D114" s="114" t="s">
        <v>363</v>
      </c>
      <c r="E114" s="115"/>
      <c r="F114" s="115"/>
      <c r="G114" s="115"/>
      <c r="H114" s="115"/>
      <c r="I114" s="115"/>
      <c r="J114" s="116">
        <f>J286</f>
        <v>0</v>
      </c>
      <c r="L114" s="113"/>
    </row>
    <row r="115" spans="1:31" s="10" customFormat="1" ht="19.899999999999999" hidden="1" customHeight="1" x14ac:dyDescent="0.2">
      <c r="B115" s="113"/>
      <c r="D115" s="114" t="s">
        <v>364</v>
      </c>
      <c r="E115" s="115"/>
      <c r="F115" s="115"/>
      <c r="G115" s="115"/>
      <c r="H115" s="115"/>
      <c r="I115" s="115"/>
      <c r="J115" s="116">
        <f>J295</f>
        <v>0</v>
      </c>
      <c r="L115" s="113"/>
    </row>
    <row r="116" spans="1:31" s="10" customFormat="1" ht="19.899999999999999" hidden="1" customHeight="1" x14ac:dyDescent="0.2">
      <c r="B116" s="113"/>
      <c r="D116" s="114" t="s">
        <v>365</v>
      </c>
      <c r="E116" s="115"/>
      <c r="F116" s="115"/>
      <c r="G116" s="115"/>
      <c r="H116" s="115"/>
      <c r="I116" s="115"/>
      <c r="J116" s="116">
        <f>J302</f>
        <v>0</v>
      </c>
      <c r="L116" s="113"/>
    </row>
    <row r="117" spans="1:31" s="2" customFormat="1" ht="21.75" hidden="1" customHeight="1" x14ac:dyDescent="0.2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hidden="1" customHeight="1" x14ac:dyDescent="0.2">
      <c r="A118" s="29"/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ht="11.25" hidden="1" x14ac:dyDescent="0.2"/>
    <row r="120" spans="1:31" ht="11.25" hidden="1" x14ac:dyDescent="0.2"/>
    <row r="121" spans="1:31" ht="11.25" hidden="1" x14ac:dyDescent="0.2"/>
    <row r="122" spans="1:31" s="2" customFormat="1" ht="6.95" customHeight="1" x14ac:dyDescent="0.2">
      <c r="A122" s="29"/>
      <c r="B122" s="46"/>
      <c r="C122" s="47"/>
      <c r="D122" s="47"/>
      <c r="E122" s="47"/>
      <c r="F122" s="47"/>
      <c r="G122" s="47"/>
      <c r="H122" s="47"/>
      <c r="I122" s="47"/>
      <c r="J122" s="47"/>
      <c r="K122" s="47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24.95" customHeight="1" x14ac:dyDescent="0.2">
      <c r="A123" s="29"/>
      <c r="B123" s="30"/>
      <c r="C123" s="18" t="s">
        <v>96</v>
      </c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 x14ac:dyDescent="0.2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 x14ac:dyDescent="0.2">
      <c r="A125" s="29"/>
      <c r="B125" s="30"/>
      <c r="C125" s="24" t="s">
        <v>15</v>
      </c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6.5" customHeight="1" x14ac:dyDescent="0.2">
      <c r="A126" s="29"/>
      <c r="B126" s="30"/>
      <c r="C126" s="29"/>
      <c r="D126" s="29"/>
      <c r="E126" s="212" t="str">
        <f>E7</f>
        <v>Významná obnova bytového domu č.256/50</v>
      </c>
      <c r="F126" s="213"/>
      <c r="G126" s="213"/>
      <c r="H126" s="213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 x14ac:dyDescent="0.2">
      <c r="A127" s="29"/>
      <c r="B127" s="30"/>
      <c r="C127" s="24" t="s">
        <v>85</v>
      </c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6.5" customHeight="1" x14ac:dyDescent="0.2">
      <c r="A128" s="29"/>
      <c r="B128" s="30"/>
      <c r="C128" s="29"/>
      <c r="D128" s="29"/>
      <c r="E128" s="192" t="str">
        <f>E9</f>
        <v>01 -  Stavebné úpravy a zateplenie bytového domu</v>
      </c>
      <c r="F128" s="214"/>
      <c r="G128" s="214"/>
      <c r="H128" s="214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6.95" customHeight="1" x14ac:dyDescent="0.2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2" customHeight="1" x14ac:dyDescent="0.2">
      <c r="A130" s="29"/>
      <c r="B130" s="30"/>
      <c r="C130" s="24" t="s">
        <v>19</v>
      </c>
      <c r="D130" s="29"/>
      <c r="E130" s="29"/>
      <c r="F130" s="22" t="str">
        <f>F12</f>
        <v xml:space="preserve"> </v>
      </c>
      <c r="G130" s="29"/>
      <c r="H130" s="29"/>
      <c r="I130" s="24" t="s">
        <v>21</v>
      </c>
      <c r="J130" s="52">
        <f>IF(J12="","",J12)</f>
        <v>0</v>
      </c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6.95" customHeight="1" x14ac:dyDescent="0.2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25.7" customHeight="1" x14ac:dyDescent="0.2">
      <c r="A132" s="29"/>
      <c r="B132" s="30"/>
      <c r="C132" s="24" t="s">
        <v>22</v>
      </c>
      <c r="D132" s="29"/>
      <c r="E132" s="29"/>
      <c r="F132" s="22" t="str">
        <f>E15</f>
        <v xml:space="preserve"> </v>
      </c>
      <c r="G132" s="29"/>
      <c r="H132" s="29"/>
      <c r="I132" s="24" t="s">
        <v>27</v>
      </c>
      <c r="J132" s="27" t="str">
        <f>E21</f>
        <v xml:space="preserve"> PRO-ING-Ing.Tkáč Pavol </v>
      </c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5.2" customHeight="1" x14ac:dyDescent="0.2">
      <c r="A133" s="29"/>
      <c r="B133" s="30"/>
      <c r="C133" s="24" t="s">
        <v>25</v>
      </c>
      <c r="D133" s="29"/>
      <c r="E133" s="29"/>
      <c r="F133" s="22" t="str">
        <f>IF(E18="","",E18)</f>
        <v>Vyplň údaj</v>
      </c>
      <c r="G133" s="29"/>
      <c r="H133" s="29"/>
      <c r="I133" s="24" t="s">
        <v>29</v>
      </c>
      <c r="J133" s="27" t="str">
        <f>E24</f>
        <v xml:space="preserve"> </v>
      </c>
      <c r="K133" s="29"/>
      <c r="L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0.35" customHeight="1" x14ac:dyDescent="0.2">
      <c r="A134" s="29"/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3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11" customFormat="1" ht="29.25" customHeight="1" x14ac:dyDescent="0.2">
      <c r="A135" s="117"/>
      <c r="B135" s="118"/>
      <c r="C135" s="119" t="s">
        <v>97</v>
      </c>
      <c r="D135" s="120" t="s">
        <v>56</v>
      </c>
      <c r="E135" s="120" t="s">
        <v>52</v>
      </c>
      <c r="F135" s="120" t="s">
        <v>53</v>
      </c>
      <c r="G135" s="120" t="s">
        <v>98</v>
      </c>
      <c r="H135" s="120" t="s">
        <v>99</v>
      </c>
      <c r="I135" s="120" t="s">
        <v>100</v>
      </c>
      <c r="J135" s="121" t="s">
        <v>89</v>
      </c>
      <c r="K135" s="122" t="s">
        <v>101</v>
      </c>
      <c r="L135" s="123"/>
      <c r="M135" s="59" t="s">
        <v>1</v>
      </c>
      <c r="N135" s="60" t="s">
        <v>35</v>
      </c>
      <c r="O135" s="60" t="s">
        <v>102</v>
      </c>
      <c r="P135" s="60" t="s">
        <v>103</v>
      </c>
      <c r="Q135" s="60" t="s">
        <v>104</v>
      </c>
      <c r="R135" s="60" t="s">
        <v>105</v>
      </c>
      <c r="S135" s="60" t="s">
        <v>106</v>
      </c>
      <c r="T135" s="61" t="s">
        <v>107</v>
      </c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</row>
    <row r="136" spans="1:65" s="2" customFormat="1" ht="22.9" customHeight="1" x14ac:dyDescent="0.25">
      <c r="A136" s="29"/>
      <c r="B136" s="30"/>
      <c r="C136" s="66" t="s">
        <v>90</v>
      </c>
      <c r="D136" s="29"/>
      <c r="E136" s="29"/>
      <c r="F136" s="29"/>
      <c r="G136" s="29"/>
      <c r="H136" s="29"/>
      <c r="I136" s="29"/>
      <c r="J136" s="124">
        <f>BK136</f>
        <v>0</v>
      </c>
      <c r="K136" s="29"/>
      <c r="L136" s="30"/>
      <c r="M136" s="62"/>
      <c r="N136" s="53"/>
      <c r="O136" s="63"/>
      <c r="P136" s="125">
        <f>P137+P200</f>
        <v>0</v>
      </c>
      <c r="Q136" s="63"/>
      <c r="R136" s="125">
        <f>R137+R200</f>
        <v>302.22985843000004</v>
      </c>
      <c r="S136" s="63"/>
      <c r="T136" s="126">
        <f>T137+T200</f>
        <v>88.585957000000008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4" t="s">
        <v>70</v>
      </c>
      <c r="AU136" s="14" t="s">
        <v>91</v>
      </c>
      <c r="BK136" s="127">
        <f>BK137+BK200</f>
        <v>0</v>
      </c>
    </row>
    <row r="137" spans="1:65" s="12" customFormat="1" ht="25.9" customHeight="1" x14ac:dyDescent="0.2">
      <c r="B137" s="128"/>
      <c r="D137" s="129" t="s">
        <v>70</v>
      </c>
      <c r="E137" s="130" t="s">
        <v>366</v>
      </c>
      <c r="F137" s="130" t="s">
        <v>367</v>
      </c>
      <c r="I137" s="131"/>
      <c r="J137" s="132">
        <f>BK137</f>
        <v>0</v>
      </c>
      <c r="L137" s="128"/>
      <c r="M137" s="133"/>
      <c r="N137" s="134"/>
      <c r="O137" s="134"/>
      <c r="P137" s="135">
        <f>P138+P147+P149+P151+P155+P171</f>
        <v>0</v>
      </c>
      <c r="Q137" s="134"/>
      <c r="R137" s="135">
        <f>R138+R147+R149+R151+R155+R171</f>
        <v>261.94599619000002</v>
      </c>
      <c r="S137" s="134"/>
      <c r="T137" s="136">
        <f>T138+T147+T149+T151+T155+T171</f>
        <v>7.9478550000000006</v>
      </c>
      <c r="AR137" s="129" t="s">
        <v>79</v>
      </c>
      <c r="AT137" s="137" t="s">
        <v>70</v>
      </c>
      <c r="AU137" s="137" t="s">
        <v>71</v>
      </c>
      <c r="AY137" s="129" t="s">
        <v>111</v>
      </c>
      <c r="BK137" s="138">
        <f>BK138+BK147+BK149+BK151+BK155+BK171</f>
        <v>0</v>
      </c>
    </row>
    <row r="138" spans="1:65" s="12" customFormat="1" ht="22.9" customHeight="1" x14ac:dyDescent="0.2">
      <c r="B138" s="128"/>
      <c r="D138" s="129" t="s">
        <v>70</v>
      </c>
      <c r="E138" s="139" t="s">
        <v>79</v>
      </c>
      <c r="F138" s="139" t="s">
        <v>368</v>
      </c>
      <c r="I138" s="131"/>
      <c r="J138" s="140">
        <f>BK138</f>
        <v>0</v>
      </c>
      <c r="L138" s="128"/>
      <c r="M138" s="133"/>
      <c r="N138" s="134"/>
      <c r="O138" s="134"/>
      <c r="P138" s="135">
        <f>SUM(P139:P146)</f>
        <v>0</v>
      </c>
      <c r="Q138" s="134"/>
      <c r="R138" s="135">
        <f>SUM(R139:R146)</f>
        <v>0</v>
      </c>
      <c r="S138" s="134"/>
      <c r="T138" s="136">
        <f>SUM(T139:T146)</f>
        <v>4.7</v>
      </c>
      <c r="AR138" s="129" t="s">
        <v>79</v>
      </c>
      <c r="AT138" s="137" t="s">
        <v>70</v>
      </c>
      <c r="AU138" s="137" t="s">
        <v>79</v>
      </c>
      <c r="AY138" s="129" t="s">
        <v>111</v>
      </c>
      <c r="BK138" s="138">
        <f>SUM(BK139:BK146)</f>
        <v>0</v>
      </c>
    </row>
    <row r="139" spans="1:65" s="2" customFormat="1" ht="14.45" customHeight="1" x14ac:dyDescent="0.2">
      <c r="A139" s="29"/>
      <c r="B139" s="141"/>
      <c r="C139" s="142" t="s">
        <v>79</v>
      </c>
      <c r="D139" s="142" t="s">
        <v>114</v>
      </c>
      <c r="E139" s="143" t="s">
        <v>369</v>
      </c>
      <c r="F139" s="144" t="s">
        <v>370</v>
      </c>
      <c r="G139" s="145" t="s">
        <v>334</v>
      </c>
      <c r="H139" s="146">
        <v>10</v>
      </c>
      <c r="I139" s="147"/>
      <c r="J139" s="148">
        <f t="shared" ref="J139:J146" si="0">ROUND(I139*H139,2)</f>
        <v>0</v>
      </c>
      <c r="K139" s="149"/>
      <c r="L139" s="30"/>
      <c r="M139" s="150" t="s">
        <v>1</v>
      </c>
      <c r="N139" s="151" t="s">
        <v>37</v>
      </c>
      <c r="O139" s="55"/>
      <c r="P139" s="152">
        <f t="shared" ref="P139:P146" si="1">O139*H139</f>
        <v>0</v>
      </c>
      <c r="Q139" s="152">
        <v>0</v>
      </c>
      <c r="R139" s="152">
        <f t="shared" ref="R139:R146" si="2">Q139*H139</f>
        <v>0</v>
      </c>
      <c r="S139" s="152">
        <v>0.23</v>
      </c>
      <c r="T139" s="153">
        <f t="shared" ref="T139:T146" si="3">S139*H139</f>
        <v>2.3000000000000003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123</v>
      </c>
      <c r="AT139" s="154" t="s">
        <v>114</v>
      </c>
      <c r="AU139" s="154" t="s">
        <v>119</v>
      </c>
      <c r="AY139" s="14" t="s">
        <v>111</v>
      </c>
      <c r="BE139" s="155">
        <f t="shared" ref="BE139:BE146" si="4">IF(N139="základná",J139,0)</f>
        <v>0</v>
      </c>
      <c r="BF139" s="155">
        <f t="shared" ref="BF139:BF146" si="5">IF(N139="znížená",J139,0)</f>
        <v>0</v>
      </c>
      <c r="BG139" s="155">
        <f t="shared" ref="BG139:BG146" si="6">IF(N139="zákl. prenesená",J139,0)</f>
        <v>0</v>
      </c>
      <c r="BH139" s="155">
        <f t="shared" ref="BH139:BH146" si="7">IF(N139="zníž. prenesená",J139,0)</f>
        <v>0</v>
      </c>
      <c r="BI139" s="155">
        <f t="shared" ref="BI139:BI146" si="8">IF(N139="nulová",J139,0)</f>
        <v>0</v>
      </c>
      <c r="BJ139" s="14" t="s">
        <v>119</v>
      </c>
      <c r="BK139" s="155">
        <f t="shared" ref="BK139:BK146" si="9">ROUND(I139*H139,2)</f>
        <v>0</v>
      </c>
      <c r="BL139" s="14" t="s">
        <v>123</v>
      </c>
      <c r="BM139" s="154" t="s">
        <v>119</v>
      </c>
    </row>
    <row r="140" spans="1:65" s="2" customFormat="1" ht="24.2" customHeight="1" x14ac:dyDescent="0.2">
      <c r="A140" s="29"/>
      <c r="B140" s="141"/>
      <c r="C140" s="142" t="s">
        <v>119</v>
      </c>
      <c r="D140" s="142" t="s">
        <v>114</v>
      </c>
      <c r="E140" s="143" t="s">
        <v>371</v>
      </c>
      <c r="F140" s="144" t="s">
        <v>372</v>
      </c>
      <c r="G140" s="145" t="s">
        <v>334</v>
      </c>
      <c r="H140" s="146">
        <v>10</v>
      </c>
      <c r="I140" s="147"/>
      <c r="J140" s="148">
        <f t="shared" si="0"/>
        <v>0</v>
      </c>
      <c r="K140" s="149"/>
      <c r="L140" s="30"/>
      <c r="M140" s="150" t="s">
        <v>1</v>
      </c>
      <c r="N140" s="151" t="s">
        <v>37</v>
      </c>
      <c r="O140" s="55"/>
      <c r="P140" s="152">
        <f t="shared" si="1"/>
        <v>0</v>
      </c>
      <c r="Q140" s="152">
        <v>0</v>
      </c>
      <c r="R140" s="152">
        <f t="shared" si="2"/>
        <v>0</v>
      </c>
      <c r="S140" s="152">
        <v>0.24</v>
      </c>
      <c r="T140" s="153">
        <f t="shared" si="3"/>
        <v>2.4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123</v>
      </c>
      <c r="AT140" s="154" t="s">
        <v>114</v>
      </c>
      <c r="AU140" s="154" t="s">
        <v>119</v>
      </c>
      <c r="AY140" s="14" t="s">
        <v>111</v>
      </c>
      <c r="BE140" s="155">
        <f t="shared" si="4"/>
        <v>0</v>
      </c>
      <c r="BF140" s="155">
        <f t="shared" si="5"/>
        <v>0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4" t="s">
        <v>119</v>
      </c>
      <c r="BK140" s="155">
        <f t="shared" si="9"/>
        <v>0</v>
      </c>
      <c r="BL140" s="14" t="s">
        <v>123</v>
      </c>
      <c r="BM140" s="154" t="s">
        <v>123</v>
      </c>
    </row>
    <row r="141" spans="1:65" s="2" customFormat="1" ht="14.45" customHeight="1" x14ac:dyDescent="0.2">
      <c r="A141" s="29"/>
      <c r="B141" s="141"/>
      <c r="C141" s="142" t="s">
        <v>110</v>
      </c>
      <c r="D141" s="142" t="s">
        <v>114</v>
      </c>
      <c r="E141" s="143" t="s">
        <v>373</v>
      </c>
      <c r="F141" s="144" t="s">
        <v>374</v>
      </c>
      <c r="G141" s="145" t="s">
        <v>326</v>
      </c>
      <c r="H141" s="146">
        <v>55.26</v>
      </c>
      <c r="I141" s="147"/>
      <c r="J141" s="148">
        <f t="shared" si="0"/>
        <v>0</v>
      </c>
      <c r="K141" s="149"/>
      <c r="L141" s="30"/>
      <c r="M141" s="150" t="s">
        <v>1</v>
      </c>
      <c r="N141" s="151" t="s">
        <v>37</v>
      </c>
      <c r="O141" s="55"/>
      <c r="P141" s="152">
        <f t="shared" si="1"/>
        <v>0</v>
      </c>
      <c r="Q141" s="152">
        <v>0</v>
      </c>
      <c r="R141" s="152">
        <f t="shared" si="2"/>
        <v>0</v>
      </c>
      <c r="S141" s="152">
        <v>0</v>
      </c>
      <c r="T141" s="153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4" t="s">
        <v>123</v>
      </c>
      <c r="AT141" s="154" t="s">
        <v>114</v>
      </c>
      <c r="AU141" s="154" t="s">
        <v>119</v>
      </c>
      <c r="AY141" s="14" t="s">
        <v>111</v>
      </c>
      <c r="BE141" s="155">
        <f t="shared" si="4"/>
        <v>0</v>
      </c>
      <c r="BF141" s="155">
        <f t="shared" si="5"/>
        <v>0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4" t="s">
        <v>119</v>
      </c>
      <c r="BK141" s="155">
        <f t="shared" si="9"/>
        <v>0</v>
      </c>
      <c r="BL141" s="14" t="s">
        <v>123</v>
      </c>
      <c r="BM141" s="154" t="s">
        <v>127</v>
      </c>
    </row>
    <row r="142" spans="1:65" s="2" customFormat="1" ht="24.2" customHeight="1" x14ac:dyDescent="0.2">
      <c r="A142" s="29"/>
      <c r="B142" s="141"/>
      <c r="C142" s="142" t="s">
        <v>123</v>
      </c>
      <c r="D142" s="142" t="s">
        <v>114</v>
      </c>
      <c r="E142" s="143" t="s">
        <v>375</v>
      </c>
      <c r="F142" s="144" t="s">
        <v>376</v>
      </c>
      <c r="G142" s="145" t="s">
        <v>326</v>
      </c>
      <c r="H142" s="146">
        <v>55.26</v>
      </c>
      <c r="I142" s="147"/>
      <c r="J142" s="148">
        <f t="shared" si="0"/>
        <v>0</v>
      </c>
      <c r="K142" s="149"/>
      <c r="L142" s="30"/>
      <c r="M142" s="150" t="s">
        <v>1</v>
      </c>
      <c r="N142" s="151" t="s">
        <v>37</v>
      </c>
      <c r="O142" s="55"/>
      <c r="P142" s="152">
        <f t="shared" si="1"/>
        <v>0</v>
      </c>
      <c r="Q142" s="152">
        <v>0</v>
      </c>
      <c r="R142" s="152">
        <f t="shared" si="2"/>
        <v>0</v>
      </c>
      <c r="S142" s="152">
        <v>0</v>
      </c>
      <c r="T142" s="153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 t="s">
        <v>123</v>
      </c>
      <c r="AT142" s="154" t="s">
        <v>114</v>
      </c>
      <c r="AU142" s="154" t="s">
        <v>119</v>
      </c>
      <c r="AY142" s="14" t="s">
        <v>111</v>
      </c>
      <c r="BE142" s="155">
        <f t="shared" si="4"/>
        <v>0</v>
      </c>
      <c r="BF142" s="155">
        <f t="shared" si="5"/>
        <v>0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4" t="s">
        <v>119</v>
      </c>
      <c r="BK142" s="155">
        <f t="shared" si="9"/>
        <v>0</v>
      </c>
      <c r="BL142" s="14" t="s">
        <v>123</v>
      </c>
      <c r="BM142" s="154" t="s">
        <v>377</v>
      </c>
    </row>
    <row r="143" spans="1:65" s="2" customFormat="1" ht="37.9" customHeight="1" x14ac:dyDescent="0.2">
      <c r="A143" s="29"/>
      <c r="B143" s="141"/>
      <c r="C143" s="142" t="s">
        <v>131</v>
      </c>
      <c r="D143" s="142" t="s">
        <v>114</v>
      </c>
      <c r="E143" s="143" t="s">
        <v>378</v>
      </c>
      <c r="F143" s="144" t="s">
        <v>379</v>
      </c>
      <c r="G143" s="145" t="s">
        <v>326</v>
      </c>
      <c r="H143" s="146">
        <v>386.82</v>
      </c>
      <c r="I143" s="147"/>
      <c r="J143" s="148">
        <f t="shared" si="0"/>
        <v>0</v>
      </c>
      <c r="K143" s="149"/>
      <c r="L143" s="30"/>
      <c r="M143" s="150" t="s">
        <v>1</v>
      </c>
      <c r="N143" s="151" t="s">
        <v>37</v>
      </c>
      <c r="O143" s="55"/>
      <c r="P143" s="152">
        <f t="shared" si="1"/>
        <v>0</v>
      </c>
      <c r="Q143" s="152">
        <v>0</v>
      </c>
      <c r="R143" s="152">
        <f t="shared" si="2"/>
        <v>0</v>
      </c>
      <c r="S143" s="152">
        <v>0</v>
      </c>
      <c r="T143" s="153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 t="s">
        <v>123</v>
      </c>
      <c r="AT143" s="154" t="s">
        <v>114</v>
      </c>
      <c r="AU143" s="154" t="s">
        <v>119</v>
      </c>
      <c r="AY143" s="14" t="s">
        <v>111</v>
      </c>
      <c r="BE143" s="155">
        <f t="shared" si="4"/>
        <v>0</v>
      </c>
      <c r="BF143" s="155">
        <f t="shared" si="5"/>
        <v>0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4" t="s">
        <v>119</v>
      </c>
      <c r="BK143" s="155">
        <f t="shared" si="9"/>
        <v>0</v>
      </c>
      <c r="BL143" s="14" t="s">
        <v>123</v>
      </c>
      <c r="BM143" s="154" t="s">
        <v>380</v>
      </c>
    </row>
    <row r="144" spans="1:65" s="2" customFormat="1" ht="14.45" customHeight="1" x14ac:dyDescent="0.2">
      <c r="A144" s="29"/>
      <c r="B144" s="141"/>
      <c r="C144" s="142" t="s">
        <v>127</v>
      </c>
      <c r="D144" s="142" t="s">
        <v>114</v>
      </c>
      <c r="E144" s="143" t="s">
        <v>381</v>
      </c>
      <c r="F144" s="144" t="s">
        <v>382</v>
      </c>
      <c r="G144" s="145" t="s">
        <v>326</v>
      </c>
      <c r="H144" s="146">
        <v>55.26</v>
      </c>
      <c r="I144" s="147"/>
      <c r="J144" s="148">
        <f t="shared" si="0"/>
        <v>0</v>
      </c>
      <c r="K144" s="149"/>
      <c r="L144" s="30"/>
      <c r="M144" s="150" t="s">
        <v>1</v>
      </c>
      <c r="N144" s="151" t="s">
        <v>37</v>
      </c>
      <c r="O144" s="55"/>
      <c r="P144" s="152">
        <f t="shared" si="1"/>
        <v>0</v>
      </c>
      <c r="Q144" s="152">
        <v>0</v>
      </c>
      <c r="R144" s="152">
        <f t="shared" si="2"/>
        <v>0</v>
      </c>
      <c r="S144" s="152">
        <v>0</v>
      </c>
      <c r="T144" s="153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123</v>
      </c>
      <c r="AT144" s="154" t="s">
        <v>114</v>
      </c>
      <c r="AU144" s="154" t="s">
        <v>119</v>
      </c>
      <c r="AY144" s="14" t="s">
        <v>111</v>
      </c>
      <c r="BE144" s="155">
        <f t="shared" si="4"/>
        <v>0</v>
      </c>
      <c r="BF144" s="155">
        <f t="shared" si="5"/>
        <v>0</v>
      </c>
      <c r="BG144" s="155">
        <f t="shared" si="6"/>
        <v>0</v>
      </c>
      <c r="BH144" s="155">
        <f t="shared" si="7"/>
        <v>0</v>
      </c>
      <c r="BI144" s="155">
        <f t="shared" si="8"/>
        <v>0</v>
      </c>
      <c r="BJ144" s="14" t="s">
        <v>119</v>
      </c>
      <c r="BK144" s="155">
        <f t="shared" si="9"/>
        <v>0</v>
      </c>
      <c r="BL144" s="14" t="s">
        <v>123</v>
      </c>
      <c r="BM144" s="154" t="s">
        <v>134</v>
      </c>
    </row>
    <row r="145" spans="1:65" s="2" customFormat="1" ht="14.45" customHeight="1" x14ac:dyDescent="0.2">
      <c r="A145" s="29"/>
      <c r="B145" s="141"/>
      <c r="C145" s="142" t="s">
        <v>138</v>
      </c>
      <c r="D145" s="142" t="s">
        <v>114</v>
      </c>
      <c r="E145" s="143" t="s">
        <v>383</v>
      </c>
      <c r="F145" s="144" t="s">
        <v>384</v>
      </c>
      <c r="G145" s="145" t="s">
        <v>326</v>
      </c>
      <c r="H145" s="146">
        <v>55.26</v>
      </c>
      <c r="I145" s="147"/>
      <c r="J145" s="148">
        <f t="shared" si="0"/>
        <v>0</v>
      </c>
      <c r="K145" s="149"/>
      <c r="L145" s="30"/>
      <c r="M145" s="150" t="s">
        <v>1</v>
      </c>
      <c r="N145" s="151" t="s">
        <v>37</v>
      </c>
      <c r="O145" s="55"/>
      <c r="P145" s="152">
        <f t="shared" si="1"/>
        <v>0</v>
      </c>
      <c r="Q145" s="152">
        <v>0</v>
      </c>
      <c r="R145" s="152">
        <f t="shared" si="2"/>
        <v>0</v>
      </c>
      <c r="S145" s="152">
        <v>0</v>
      </c>
      <c r="T145" s="153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4" t="s">
        <v>123</v>
      </c>
      <c r="AT145" s="154" t="s">
        <v>114</v>
      </c>
      <c r="AU145" s="154" t="s">
        <v>119</v>
      </c>
      <c r="AY145" s="14" t="s">
        <v>111</v>
      </c>
      <c r="BE145" s="155">
        <f t="shared" si="4"/>
        <v>0</v>
      </c>
      <c r="BF145" s="155">
        <f t="shared" si="5"/>
        <v>0</v>
      </c>
      <c r="BG145" s="155">
        <f t="shared" si="6"/>
        <v>0</v>
      </c>
      <c r="BH145" s="155">
        <f t="shared" si="7"/>
        <v>0</v>
      </c>
      <c r="BI145" s="155">
        <f t="shared" si="8"/>
        <v>0</v>
      </c>
      <c r="BJ145" s="14" t="s">
        <v>119</v>
      </c>
      <c r="BK145" s="155">
        <f t="shared" si="9"/>
        <v>0</v>
      </c>
      <c r="BL145" s="14" t="s">
        <v>123</v>
      </c>
      <c r="BM145" s="154" t="s">
        <v>137</v>
      </c>
    </row>
    <row r="146" spans="1:65" s="2" customFormat="1" ht="24.2" customHeight="1" x14ac:dyDescent="0.2">
      <c r="A146" s="29"/>
      <c r="B146" s="141"/>
      <c r="C146" s="142" t="s">
        <v>130</v>
      </c>
      <c r="D146" s="142" t="s">
        <v>114</v>
      </c>
      <c r="E146" s="143" t="s">
        <v>385</v>
      </c>
      <c r="F146" s="144" t="s">
        <v>386</v>
      </c>
      <c r="G146" s="145" t="s">
        <v>387</v>
      </c>
      <c r="H146" s="146">
        <v>99.468000000000004</v>
      </c>
      <c r="I146" s="147"/>
      <c r="J146" s="148">
        <f t="shared" si="0"/>
        <v>0</v>
      </c>
      <c r="K146" s="149"/>
      <c r="L146" s="30"/>
      <c r="M146" s="150" t="s">
        <v>1</v>
      </c>
      <c r="N146" s="151" t="s">
        <v>37</v>
      </c>
      <c r="O146" s="55"/>
      <c r="P146" s="152">
        <f t="shared" si="1"/>
        <v>0</v>
      </c>
      <c r="Q146" s="152">
        <v>0</v>
      </c>
      <c r="R146" s="152">
        <f t="shared" si="2"/>
        <v>0</v>
      </c>
      <c r="S146" s="152">
        <v>0</v>
      </c>
      <c r="T146" s="153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 t="s">
        <v>123</v>
      </c>
      <c r="AT146" s="154" t="s">
        <v>114</v>
      </c>
      <c r="AU146" s="154" t="s">
        <v>119</v>
      </c>
      <c r="AY146" s="14" t="s">
        <v>111</v>
      </c>
      <c r="BE146" s="155">
        <f t="shared" si="4"/>
        <v>0</v>
      </c>
      <c r="BF146" s="155">
        <f t="shared" si="5"/>
        <v>0</v>
      </c>
      <c r="BG146" s="155">
        <f t="shared" si="6"/>
        <v>0</v>
      </c>
      <c r="BH146" s="155">
        <f t="shared" si="7"/>
        <v>0</v>
      </c>
      <c r="BI146" s="155">
        <f t="shared" si="8"/>
        <v>0</v>
      </c>
      <c r="BJ146" s="14" t="s">
        <v>119</v>
      </c>
      <c r="BK146" s="155">
        <f t="shared" si="9"/>
        <v>0</v>
      </c>
      <c r="BL146" s="14" t="s">
        <v>123</v>
      </c>
      <c r="BM146" s="154" t="s">
        <v>388</v>
      </c>
    </row>
    <row r="147" spans="1:65" s="12" customFormat="1" ht="22.9" customHeight="1" x14ac:dyDescent="0.2">
      <c r="B147" s="128"/>
      <c r="D147" s="129" t="s">
        <v>70</v>
      </c>
      <c r="E147" s="139" t="s">
        <v>119</v>
      </c>
      <c r="F147" s="139" t="s">
        <v>389</v>
      </c>
      <c r="I147" s="131"/>
      <c r="J147" s="140">
        <f>BK147</f>
        <v>0</v>
      </c>
      <c r="L147" s="128"/>
      <c r="M147" s="133"/>
      <c r="N147" s="134"/>
      <c r="O147" s="134"/>
      <c r="P147" s="135">
        <f>P148</f>
        <v>0</v>
      </c>
      <c r="Q147" s="134"/>
      <c r="R147" s="135">
        <f>R148</f>
        <v>9.0257999999999991E-2</v>
      </c>
      <c r="S147" s="134"/>
      <c r="T147" s="136">
        <f>T148</f>
        <v>0</v>
      </c>
      <c r="AR147" s="129" t="s">
        <v>79</v>
      </c>
      <c r="AT147" s="137" t="s">
        <v>70</v>
      </c>
      <c r="AU147" s="137" t="s">
        <v>79</v>
      </c>
      <c r="AY147" s="129" t="s">
        <v>111</v>
      </c>
      <c r="BK147" s="138">
        <f>BK148</f>
        <v>0</v>
      </c>
    </row>
    <row r="148" spans="1:65" s="2" customFormat="1" ht="14.45" customHeight="1" x14ac:dyDescent="0.2">
      <c r="A148" s="29"/>
      <c r="B148" s="141"/>
      <c r="C148" s="142" t="s">
        <v>145</v>
      </c>
      <c r="D148" s="142" t="s">
        <v>114</v>
      </c>
      <c r="E148" s="143" t="s">
        <v>390</v>
      </c>
      <c r="F148" s="144" t="s">
        <v>391</v>
      </c>
      <c r="G148" s="145" t="s">
        <v>334</v>
      </c>
      <c r="H148" s="146">
        <v>184.2</v>
      </c>
      <c r="I148" s="147"/>
      <c r="J148" s="148">
        <f>ROUND(I148*H148,2)</f>
        <v>0</v>
      </c>
      <c r="K148" s="149"/>
      <c r="L148" s="30"/>
      <c r="M148" s="150" t="s">
        <v>1</v>
      </c>
      <c r="N148" s="151" t="s">
        <v>37</v>
      </c>
      <c r="O148" s="55"/>
      <c r="P148" s="152">
        <f>O148*H148</f>
        <v>0</v>
      </c>
      <c r="Q148" s="152">
        <v>4.8999999999999998E-4</v>
      </c>
      <c r="R148" s="152">
        <f>Q148*H148</f>
        <v>9.0257999999999991E-2</v>
      </c>
      <c r="S148" s="152">
        <v>0</v>
      </c>
      <c r="T148" s="153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4" t="s">
        <v>123</v>
      </c>
      <c r="AT148" s="154" t="s">
        <v>114</v>
      </c>
      <c r="AU148" s="154" t="s">
        <v>119</v>
      </c>
      <c r="AY148" s="14" t="s">
        <v>111</v>
      </c>
      <c r="BE148" s="155">
        <f>IF(N148="základná",J148,0)</f>
        <v>0</v>
      </c>
      <c r="BF148" s="155">
        <f>IF(N148="znížená",J148,0)</f>
        <v>0</v>
      </c>
      <c r="BG148" s="155">
        <f>IF(N148="zákl. prenesená",J148,0)</f>
        <v>0</v>
      </c>
      <c r="BH148" s="155">
        <f>IF(N148="zníž. prenesená",J148,0)</f>
        <v>0</v>
      </c>
      <c r="BI148" s="155">
        <f>IF(N148="nulová",J148,0)</f>
        <v>0</v>
      </c>
      <c r="BJ148" s="14" t="s">
        <v>119</v>
      </c>
      <c r="BK148" s="155">
        <f>ROUND(I148*H148,2)</f>
        <v>0</v>
      </c>
      <c r="BL148" s="14" t="s">
        <v>123</v>
      </c>
      <c r="BM148" s="154" t="s">
        <v>141</v>
      </c>
    </row>
    <row r="149" spans="1:65" s="12" customFormat="1" ht="22.9" customHeight="1" x14ac:dyDescent="0.2">
      <c r="B149" s="128"/>
      <c r="D149" s="129" t="s">
        <v>70</v>
      </c>
      <c r="E149" s="139" t="s">
        <v>123</v>
      </c>
      <c r="F149" s="139" t="s">
        <v>392</v>
      </c>
      <c r="I149" s="131"/>
      <c r="J149" s="140">
        <f>BK149</f>
        <v>0</v>
      </c>
      <c r="L149" s="128"/>
      <c r="M149" s="133"/>
      <c r="N149" s="134"/>
      <c r="O149" s="134"/>
      <c r="P149" s="135">
        <f>P150</f>
        <v>0</v>
      </c>
      <c r="Q149" s="134"/>
      <c r="R149" s="135">
        <f>R150</f>
        <v>31.316947200000001</v>
      </c>
      <c r="S149" s="134"/>
      <c r="T149" s="136">
        <f>T150</f>
        <v>0</v>
      </c>
      <c r="AR149" s="129" t="s">
        <v>79</v>
      </c>
      <c r="AT149" s="137" t="s">
        <v>70</v>
      </c>
      <c r="AU149" s="137" t="s">
        <v>79</v>
      </c>
      <c r="AY149" s="129" t="s">
        <v>111</v>
      </c>
      <c r="BK149" s="138">
        <f>BK150</f>
        <v>0</v>
      </c>
    </row>
    <row r="150" spans="1:65" s="2" customFormat="1" ht="14.45" customHeight="1" x14ac:dyDescent="0.2">
      <c r="A150" s="29"/>
      <c r="B150" s="141"/>
      <c r="C150" s="142" t="s">
        <v>134</v>
      </c>
      <c r="D150" s="142" t="s">
        <v>114</v>
      </c>
      <c r="E150" s="143" t="s">
        <v>393</v>
      </c>
      <c r="F150" s="144" t="s">
        <v>394</v>
      </c>
      <c r="G150" s="145" t="s">
        <v>334</v>
      </c>
      <c r="H150" s="146">
        <v>147.36000000000001</v>
      </c>
      <c r="I150" s="147"/>
      <c r="J150" s="148">
        <f>ROUND(I150*H150,2)</f>
        <v>0</v>
      </c>
      <c r="K150" s="149"/>
      <c r="L150" s="30"/>
      <c r="M150" s="150" t="s">
        <v>1</v>
      </c>
      <c r="N150" s="151" t="s">
        <v>37</v>
      </c>
      <c r="O150" s="55"/>
      <c r="P150" s="152">
        <f>O150*H150</f>
        <v>0</v>
      </c>
      <c r="Q150" s="152">
        <v>0.21251999999999999</v>
      </c>
      <c r="R150" s="152">
        <f>Q150*H150</f>
        <v>31.316947200000001</v>
      </c>
      <c r="S150" s="152">
        <v>0</v>
      </c>
      <c r="T150" s="153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4" t="s">
        <v>123</v>
      </c>
      <c r="AT150" s="154" t="s">
        <v>114</v>
      </c>
      <c r="AU150" s="154" t="s">
        <v>119</v>
      </c>
      <c r="AY150" s="14" t="s">
        <v>111</v>
      </c>
      <c r="BE150" s="155">
        <f>IF(N150="základná",J150,0)</f>
        <v>0</v>
      </c>
      <c r="BF150" s="155">
        <f>IF(N150="znížená",J150,0)</f>
        <v>0</v>
      </c>
      <c r="BG150" s="155">
        <f>IF(N150="zákl. prenesená",J150,0)</f>
        <v>0</v>
      </c>
      <c r="BH150" s="155">
        <f>IF(N150="zníž. prenesená",J150,0)</f>
        <v>0</v>
      </c>
      <c r="BI150" s="155">
        <f>IF(N150="nulová",J150,0)</f>
        <v>0</v>
      </c>
      <c r="BJ150" s="14" t="s">
        <v>119</v>
      </c>
      <c r="BK150" s="155">
        <f>ROUND(I150*H150,2)</f>
        <v>0</v>
      </c>
      <c r="BL150" s="14" t="s">
        <v>123</v>
      </c>
      <c r="BM150" s="154" t="s">
        <v>144</v>
      </c>
    </row>
    <row r="151" spans="1:65" s="12" customFormat="1" ht="22.9" customHeight="1" x14ac:dyDescent="0.2">
      <c r="B151" s="128"/>
      <c r="D151" s="129" t="s">
        <v>70</v>
      </c>
      <c r="E151" s="139" t="s">
        <v>131</v>
      </c>
      <c r="F151" s="139" t="s">
        <v>395</v>
      </c>
      <c r="I151" s="131"/>
      <c r="J151" s="140">
        <f>BK151</f>
        <v>0</v>
      </c>
      <c r="L151" s="128"/>
      <c r="M151" s="133"/>
      <c r="N151" s="134"/>
      <c r="O151" s="134"/>
      <c r="P151" s="135">
        <f>SUM(P152:P154)</f>
        <v>0</v>
      </c>
      <c r="Q151" s="134"/>
      <c r="R151" s="135">
        <f>SUM(R152:R154)</f>
        <v>86.588708000000011</v>
      </c>
      <c r="S151" s="134"/>
      <c r="T151" s="136">
        <f>SUM(T152:T154)</f>
        <v>0</v>
      </c>
      <c r="AR151" s="129" t="s">
        <v>79</v>
      </c>
      <c r="AT151" s="137" t="s">
        <v>70</v>
      </c>
      <c r="AU151" s="137" t="s">
        <v>79</v>
      </c>
      <c r="AY151" s="129" t="s">
        <v>111</v>
      </c>
      <c r="BK151" s="138">
        <f>SUM(BK152:BK154)</f>
        <v>0</v>
      </c>
    </row>
    <row r="152" spans="1:65" s="2" customFormat="1" ht="14.45" customHeight="1" x14ac:dyDescent="0.2">
      <c r="A152" s="29"/>
      <c r="B152" s="141"/>
      <c r="C152" s="142" t="s">
        <v>151</v>
      </c>
      <c r="D152" s="142" t="s">
        <v>114</v>
      </c>
      <c r="E152" s="143" t="s">
        <v>396</v>
      </c>
      <c r="F152" s="144" t="s">
        <v>397</v>
      </c>
      <c r="G152" s="145" t="s">
        <v>334</v>
      </c>
      <c r="H152" s="146">
        <v>147.36000000000001</v>
      </c>
      <c r="I152" s="147"/>
      <c r="J152" s="148">
        <f>ROUND(I152*H152,2)</f>
        <v>0</v>
      </c>
      <c r="K152" s="149"/>
      <c r="L152" s="30"/>
      <c r="M152" s="150" t="s">
        <v>1</v>
      </c>
      <c r="N152" s="151" t="s">
        <v>37</v>
      </c>
      <c r="O152" s="55"/>
      <c r="P152" s="152">
        <f>O152*H152</f>
        <v>0</v>
      </c>
      <c r="Q152" s="152">
        <v>0.37080000000000002</v>
      </c>
      <c r="R152" s="152">
        <f>Q152*H152</f>
        <v>54.641088000000011</v>
      </c>
      <c r="S152" s="152">
        <v>0</v>
      </c>
      <c r="T152" s="153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4" t="s">
        <v>123</v>
      </c>
      <c r="AT152" s="154" t="s">
        <v>114</v>
      </c>
      <c r="AU152" s="154" t="s">
        <v>119</v>
      </c>
      <c r="AY152" s="14" t="s">
        <v>111</v>
      </c>
      <c r="BE152" s="155">
        <f>IF(N152="základná",J152,0)</f>
        <v>0</v>
      </c>
      <c r="BF152" s="155">
        <f>IF(N152="znížená",J152,0)</f>
        <v>0</v>
      </c>
      <c r="BG152" s="155">
        <f>IF(N152="zákl. prenesená",J152,0)</f>
        <v>0</v>
      </c>
      <c r="BH152" s="155">
        <f>IF(N152="zníž. prenesená",J152,0)</f>
        <v>0</v>
      </c>
      <c r="BI152" s="155">
        <f>IF(N152="nulová",J152,0)</f>
        <v>0</v>
      </c>
      <c r="BJ152" s="14" t="s">
        <v>119</v>
      </c>
      <c r="BK152" s="155">
        <f>ROUND(I152*H152,2)</f>
        <v>0</v>
      </c>
      <c r="BL152" s="14" t="s">
        <v>123</v>
      </c>
      <c r="BM152" s="154" t="s">
        <v>147</v>
      </c>
    </row>
    <row r="153" spans="1:65" s="2" customFormat="1" ht="24.2" customHeight="1" x14ac:dyDescent="0.2">
      <c r="A153" s="29"/>
      <c r="B153" s="141"/>
      <c r="C153" s="142" t="s">
        <v>137</v>
      </c>
      <c r="D153" s="142" t="s">
        <v>114</v>
      </c>
      <c r="E153" s="143" t="s">
        <v>398</v>
      </c>
      <c r="F153" s="144" t="s">
        <v>399</v>
      </c>
      <c r="G153" s="145" t="s">
        <v>334</v>
      </c>
      <c r="H153" s="146">
        <v>147.36000000000001</v>
      </c>
      <c r="I153" s="147"/>
      <c r="J153" s="148">
        <f>ROUND(I153*H153,2)</f>
        <v>0</v>
      </c>
      <c r="K153" s="149"/>
      <c r="L153" s="30"/>
      <c r="M153" s="150" t="s">
        <v>1</v>
      </c>
      <c r="N153" s="151" t="s">
        <v>37</v>
      </c>
      <c r="O153" s="55"/>
      <c r="P153" s="152">
        <f>O153*H153</f>
        <v>0</v>
      </c>
      <c r="Q153" s="152">
        <v>7.3999999999999996E-2</v>
      </c>
      <c r="R153" s="152">
        <f>Q153*H153</f>
        <v>10.904640000000001</v>
      </c>
      <c r="S153" s="152">
        <v>0</v>
      </c>
      <c r="T153" s="153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4" t="s">
        <v>123</v>
      </c>
      <c r="AT153" s="154" t="s">
        <v>114</v>
      </c>
      <c r="AU153" s="154" t="s">
        <v>119</v>
      </c>
      <c r="AY153" s="14" t="s">
        <v>111</v>
      </c>
      <c r="BE153" s="155">
        <f>IF(N153="základná",J153,0)</f>
        <v>0</v>
      </c>
      <c r="BF153" s="155">
        <f>IF(N153="znížená",J153,0)</f>
        <v>0</v>
      </c>
      <c r="BG153" s="155">
        <f>IF(N153="zákl. prenesená",J153,0)</f>
        <v>0</v>
      </c>
      <c r="BH153" s="155">
        <f>IF(N153="zníž. prenesená",J153,0)</f>
        <v>0</v>
      </c>
      <c r="BI153" s="155">
        <f>IF(N153="nulová",J153,0)</f>
        <v>0</v>
      </c>
      <c r="BJ153" s="14" t="s">
        <v>119</v>
      </c>
      <c r="BK153" s="155">
        <f>ROUND(I153*H153,2)</f>
        <v>0</v>
      </c>
      <c r="BL153" s="14" t="s">
        <v>123</v>
      </c>
      <c r="BM153" s="154" t="s">
        <v>7</v>
      </c>
    </row>
    <row r="154" spans="1:65" s="2" customFormat="1" ht="14.45" customHeight="1" x14ac:dyDescent="0.2">
      <c r="A154" s="29"/>
      <c r="B154" s="141"/>
      <c r="C154" s="156" t="s">
        <v>158</v>
      </c>
      <c r="D154" s="156" t="s">
        <v>108</v>
      </c>
      <c r="E154" s="157" t="s">
        <v>400</v>
      </c>
      <c r="F154" s="158" t="s">
        <v>401</v>
      </c>
      <c r="G154" s="159" t="s">
        <v>334</v>
      </c>
      <c r="H154" s="160">
        <v>150.30699999999999</v>
      </c>
      <c r="I154" s="161"/>
      <c r="J154" s="162">
        <f>ROUND(I154*H154,2)</f>
        <v>0</v>
      </c>
      <c r="K154" s="163"/>
      <c r="L154" s="164"/>
      <c r="M154" s="165" t="s">
        <v>1</v>
      </c>
      <c r="N154" s="166" t="s">
        <v>37</v>
      </c>
      <c r="O154" s="55"/>
      <c r="P154" s="152">
        <f>O154*H154</f>
        <v>0</v>
      </c>
      <c r="Q154" s="152">
        <v>0.14000000000000001</v>
      </c>
      <c r="R154" s="152">
        <f>Q154*H154</f>
        <v>21.04298</v>
      </c>
      <c r="S154" s="152">
        <v>0</v>
      </c>
      <c r="T154" s="153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4" t="s">
        <v>130</v>
      </c>
      <c r="AT154" s="154" t="s">
        <v>108</v>
      </c>
      <c r="AU154" s="154" t="s">
        <v>119</v>
      </c>
      <c r="AY154" s="14" t="s">
        <v>111</v>
      </c>
      <c r="BE154" s="155">
        <f>IF(N154="základná",J154,0)</f>
        <v>0</v>
      </c>
      <c r="BF154" s="155">
        <f>IF(N154="znížená",J154,0)</f>
        <v>0</v>
      </c>
      <c r="BG154" s="155">
        <f>IF(N154="zákl. prenesená",J154,0)</f>
        <v>0</v>
      </c>
      <c r="BH154" s="155">
        <f>IF(N154="zníž. prenesená",J154,0)</f>
        <v>0</v>
      </c>
      <c r="BI154" s="155">
        <f>IF(N154="nulová",J154,0)</f>
        <v>0</v>
      </c>
      <c r="BJ154" s="14" t="s">
        <v>119</v>
      </c>
      <c r="BK154" s="155">
        <f>ROUND(I154*H154,2)</f>
        <v>0</v>
      </c>
      <c r="BL154" s="14" t="s">
        <v>123</v>
      </c>
      <c r="BM154" s="154" t="s">
        <v>154</v>
      </c>
    </row>
    <row r="155" spans="1:65" s="12" customFormat="1" ht="22.9" customHeight="1" x14ac:dyDescent="0.2">
      <c r="B155" s="128"/>
      <c r="D155" s="129" t="s">
        <v>70</v>
      </c>
      <c r="E155" s="139" t="s">
        <v>127</v>
      </c>
      <c r="F155" s="139" t="s">
        <v>402</v>
      </c>
      <c r="I155" s="131"/>
      <c r="J155" s="140">
        <f>BK155</f>
        <v>0</v>
      </c>
      <c r="L155" s="128"/>
      <c r="M155" s="133"/>
      <c r="N155" s="134"/>
      <c r="O155" s="134"/>
      <c r="P155" s="135">
        <f>SUM(P156:P170)</f>
        <v>0</v>
      </c>
      <c r="Q155" s="134"/>
      <c r="R155" s="135">
        <f>SUM(R156:R170)</f>
        <v>81.313242950000017</v>
      </c>
      <c r="S155" s="134"/>
      <c r="T155" s="136">
        <f>SUM(T156:T170)</f>
        <v>0</v>
      </c>
      <c r="AR155" s="129" t="s">
        <v>79</v>
      </c>
      <c r="AT155" s="137" t="s">
        <v>70</v>
      </c>
      <c r="AU155" s="137" t="s">
        <v>79</v>
      </c>
      <c r="AY155" s="129" t="s">
        <v>111</v>
      </c>
      <c r="BK155" s="138">
        <f>SUM(BK156:BK170)</f>
        <v>0</v>
      </c>
    </row>
    <row r="156" spans="1:65" s="2" customFormat="1" ht="24.2" customHeight="1" x14ac:dyDescent="0.2">
      <c r="A156" s="29"/>
      <c r="B156" s="141"/>
      <c r="C156" s="142" t="s">
        <v>141</v>
      </c>
      <c r="D156" s="142" t="s">
        <v>114</v>
      </c>
      <c r="E156" s="143" t="s">
        <v>403</v>
      </c>
      <c r="F156" s="144" t="s">
        <v>404</v>
      </c>
      <c r="G156" s="145" t="s">
        <v>334</v>
      </c>
      <c r="H156" s="146">
        <v>622.20000000000005</v>
      </c>
      <c r="I156" s="147"/>
      <c r="J156" s="148">
        <f t="shared" ref="J156:J170" si="10">ROUND(I156*H156,2)</f>
        <v>0</v>
      </c>
      <c r="K156" s="149"/>
      <c r="L156" s="30"/>
      <c r="M156" s="150" t="s">
        <v>1</v>
      </c>
      <c r="N156" s="151" t="s">
        <v>37</v>
      </c>
      <c r="O156" s="55"/>
      <c r="P156" s="152">
        <f t="shared" ref="P156:P170" si="11">O156*H156</f>
        <v>0</v>
      </c>
      <c r="Q156" s="152">
        <v>2.9999999999999997E-4</v>
      </c>
      <c r="R156" s="152">
        <f t="shared" ref="R156:R170" si="12">Q156*H156</f>
        <v>0.18665999999999999</v>
      </c>
      <c r="S156" s="152">
        <v>0</v>
      </c>
      <c r="T156" s="153">
        <f t="shared" ref="T156:T170" si="13"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4" t="s">
        <v>123</v>
      </c>
      <c r="AT156" s="154" t="s">
        <v>114</v>
      </c>
      <c r="AU156" s="154" t="s">
        <v>119</v>
      </c>
      <c r="AY156" s="14" t="s">
        <v>111</v>
      </c>
      <c r="BE156" s="155">
        <f t="shared" ref="BE156:BE170" si="14">IF(N156="základná",J156,0)</f>
        <v>0</v>
      </c>
      <c r="BF156" s="155">
        <f t="shared" ref="BF156:BF170" si="15">IF(N156="znížená",J156,0)</f>
        <v>0</v>
      </c>
      <c r="BG156" s="155">
        <f t="shared" ref="BG156:BG170" si="16">IF(N156="zákl. prenesená",J156,0)</f>
        <v>0</v>
      </c>
      <c r="BH156" s="155">
        <f t="shared" ref="BH156:BH170" si="17">IF(N156="zníž. prenesená",J156,0)</f>
        <v>0</v>
      </c>
      <c r="BI156" s="155">
        <f t="shared" ref="BI156:BI170" si="18">IF(N156="nulová",J156,0)</f>
        <v>0</v>
      </c>
      <c r="BJ156" s="14" t="s">
        <v>119</v>
      </c>
      <c r="BK156" s="155">
        <f t="shared" ref="BK156:BK170" si="19">ROUND(I156*H156,2)</f>
        <v>0</v>
      </c>
      <c r="BL156" s="14" t="s">
        <v>123</v>
      </c>
      <c r="BM156" s="154" t="s">
        <v>405</v>
      </c>
    </row>
    <row r="157" spans="1:65" s="2" customFormat="1" ht="24.2" customHeight="1" x14ac:dyDescent="0.2">
      <c r="A157" s="29"/>
      <c r="B157" s="141"/>
      <c r="C157" s="142" t="s">
        <v>165</v>
      </c>
      <c r="D157" s="142" t="s">
        <v>114</v>
      </c>
      <c r="E157" s="143" t="s">
        <v>406</v>
      </c>
      <c r="F157" s="144" t="s">
        <v>407</v>
      </c>
      <c r="G157" s="145" t="s">
        <v>334</v>
      </c>
      <c r="H157" s="146">
        <v>1787.5</v>
      </c>
      <c r="I157" s="147"/>
      <c r="J157" s="148">
        <f t="shared" si="10"/>
        <v>0</v>
      </c>
      <c r="K157" s="149"/>
      <c r="L157" s="30"/>
      <c r="M157" s="150" t="s">
        <v>1</v>
      </c>
      <c r="N157" s="151" t="s">
        <v>37</v>
      </c>
      <c r="O157" s="55"/>
      <c r="P157" s="152">
        <f t="shared" si="11"/>
        <v>0</v>
      </c>
      <c r="Q157" s="152">
        <v>1.119E-2</v>
      </c>
      <c r="R157" s="152">
        <f t="shared" si="12"/>
        <v>20.002124999999999</v>
      </c>
      <c r="S157" s="152">
        <v>0</v>
      </c>
      <c r="T157" s="153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4" t="s">
        <v>123</v>
      </c>
      <c r="AT157" s="154" t="s">
        <v>114</v>
      </c>
      <c r="AU157" s="154" t="s">
        <v>119</v>
      </c>
      <c r="AY157" s="14" t="s">
        <v>111</v>
      </c>
      <c r="BE157" s="155">
        <f t="shared" si="14"/>
        <v>0</v>
      </c>
      <c r="BF157" s="155">
        <f t="shared" si="15"/>
        <v>0</v>
      </c>
      <c r="BG157" s="155">
        <f t="shared" si="16"/>
        <v>0</v>
      </c>
      <c r="BH157" s="155">
        <f t="shared" si="17"/>
        <v>0</v>
      </c>
      <c r="BI157" s="155">
        <f t="shared" si="18"/>
        <v>0</v>
      </c>
      <c r="BJ157" s="14" t="s">
        <v>119</v>
      </c>
      <c r="BK157" s="155">
        <f t="shared" si="19"/>
        <v>0</v>
      </c>
      <c r="BL157" s="14" t="s">
        <v>123</v>
      </c>
      <c r="BM157" s="154" t="s">
        <v>157</v>
      </c>
    </row>
    <row r="158" spans="1:65" s="2" customFormat="1" ht="24.2" customHeight="1" x14ac:dyDescent="0.2">
      <c r="A158" s="29"/>
      <c r="B158" s="141"/>
      <c r="C158" s="142" t="s">
        <v>144</v>
      </c>
      <c r="D158" s="142" t="s">
        <v>114</v>
      </c>
      <c r="E158" s="143" t="s">
        <v>408</v>
      </c>
      <c r="F158" s="144" t="s">
        <v>409</v>
      </c>
      <c r="G158" s="145" t="s">
        <v>334</v>
      </c>
      <c r="H158" s="146">
        <v>122.535</v>
      </c>
      <c r="I158" s="147"/>
      <c r="J158" s="148">
        <f t="shared" si="10"/>
        <v>0</v>
      </c>
      <c r="K158" s="149"/>
      <c r="L158" s="30"/>
      <c r="M158" s="150" t="s">
        <v>1</v>
      </c>
      <c r="N158" s="151" t="s">
        <v>37</v>
      </c>
      <c r="O158" s="55"/>
      <c r="P158" s="152">
        <f t="shared" si="11"/>
        <v>0</v>
      </c>
      <c r="Q158" s="152">
        <v>5.9029999999999999E-2</v>
      </c>
      <c r="R158" s="152">
        <f t="shared" si="12"/>
        <v>7.2332410499999993</v>
      </c>
      <c r="S158" s="152">
        <v>0</v>
      </c>
      <c r="T158" s="153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4" t="s">
        <v>123</v>
      </c>
      <c r="AT158" s="154" t="s">
        <v>114</v>
      </c>
      <c r="AU158" s="154" t="s">
        <v>119</v>
      </c>
      <c r="AY158" s="14" t="s">
        <v>111</v>
      </c>
      <c r="BE158" s="155">
        <f t="shared" si="14"/>
        <v>0</v>
      </c>
      <c r="BF158" s="155">
        <f t="shared" si="15"/>
        <v>0</v>
      </c>
      <c r="BG158" s="155">
        <f t="shared" si="16"/>
        <v>0</v>
      </c>
      <c r="BH158" s="155">
        <f t="shared" si="17"/>
        <v>0</v>
      </c>
      <c r="BI158" s="155">
        <f t="shared" si="18"/>
        <v>0</v>
      </c>
      <c r="BJ158" s="14" t="s">
        <v>119</v>
      </c>
      <c r="BK158" s="155">
        <f t="shared" si="19"/>
        <v>0</v>
      </c>
      <c r="BL158" s="14" t="s">
        <v>123</v>
      </c>
      <c r="BM158" s="154" t="s">
        <v>161</v>
      </c>
    </row>
    <row r="159" spans="1:65" s="2" customFormat="1" ht="24.2" customHeight="1" x14ac:dyDescent="0.2">
      <c r="A159" s="29"/>
      <c r="B159" s="141"/>
      <c r="C159" s="142" t="s">
        <v>170</v>
      </c>
      <c r="D159" s="142" t="s">
        <v>114</v>
      </c>
      <c r="E159" s="143" t="s">
        <v>410</v>
      </c>
      <c r="F159" s="144" t="s">
        <v>411</v>
      </c>
      <c r="G159" s="145" t="s">
        <v>334</v>
      </c>
      <c r="H159" s="146">
        <v>622.20000000000005</v>
      </c>
      <c r="I159" s="147"/>
      <c r="J159" s="148">
        <f t="shared" si="10"/>
        <v>0</v>
      </c>
      <c r="K159" s="149"/>
      <c r="L159" s="30"/>
      <c r="M159" s="150" t="s">
        <v>1</v>
      </c>
      <c r="N159" s="151" t="s">
        <v>37</v>
      </c>
      <c r="O159" s="55"/>
      <c r="P159" s="152">
        <f t="shared" si="11"/>
        <v>0</v>
      </c>
      <c r="Q159" s="152">
        <v>6.8999999999999997E-4</v>
      </c>
      <c r="R159" s="152">
        <f t="shared" si="12"/>
        <v>0.42931800000000003</v>
      </c>
      <c r="S159" s="152">
        <v>0</v>
      </c>
      <c r="T159" s="153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4" t="s">
        <v>123</v>
      </c>
      <c r="AT159" s="154" t="s">
        <v>114</v>
      </c>
      <c r="AU159" s="154" t="s">
        <v>119</v>
      </c>
      <c r="AY159" s="14" t="s">
        <v>111</v>
      </c>
      <c r="BE159" s="155">
        <f t="shared" si="14"/>
        <v>0</v>
      </c>
      <c r="BF159" s="155">
        <f t="shared" si="15"/>
        <v>0</v>
      </c>
      <c r="BG159" s="155">
        <f t="shared" si="16"/>
        <v>0</v>
      </c>
      <c r="BH159" s="155">
        <f t="shared" si="17"/>
        <v>0</v>
      </c>
      <c r="BI159" s="155">
        <f t="shared" si="18"/>
        <v>0</v>
      </c>
      <c r="BJ159" s="14" t="s">
        <v>119</v>
      </c>
      <c r="BK159" s="155">
        <f t="shared" si="19"/>
        <v>0</v>
      </c>
      <c r="BL159" s="14" t="s">
        <v>123</v>
      </c>
      <c r="BM159" s="154" t="s">
        <v>164</v>
      </c>
    </row>
    <row r="160" spans="1:65" s="2" customFormat="1" ht="14.45" customHeight="1" x14ac:dyDescent="0.2">
      <c r="A160" s="29"/>
      <c r="B160" s="141"/>
      <c r="C160" s="142" t="s">
        <v>147</v>
      </c>
      <c r="D160" s="142" t="s">
        <v>114</v>
      </c>
      <c r="E160" s="143" t="s">
        <v>412</v>
      </c>
      <c r="F160" s="144" t="s">
        <v>413</v>
      </c>
      <c r="G160" s="145" t="s">
        <v>334</v>
      </c>
      <c r="H160" s="146">
        <v>575.62599999999998</v>
      </c>
      <c r="I160" s="147"/>
      <c r="J160" s="148">
        <f t="shared" si="10"/>
        <v>0</v>
      </c>
      <c r="K160" s="149"/>
      <c r="L160" s="30"/>
      <c r="M160" s="150" t="s">
        <v>1</v>
      </c>
      <c r="N160" s="151" t="s">
        <v>37</v>
      </c>
      <c r="O160" s="55"/>
      <c r="P160" s="152">
        <f t="shared" si="11"/>
        <v>0</v>
      </c>
      <c r="Q160" s="152">
        <v>1.0000000000000001E-5</v>
      </c>
      <c r="R160" s="152">
        <f t="shared" si="12"/>
        <v>5.75626E-3</v>
      </c>
      <c r="S160" s="152">
        <v>0</v>
      </c>
      <c r="T160" s="153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4" t="s">
        <v>123</v>
      </c>
      <c r="AT160" s="154" t="s">
        <v>114</v>
      </c>
      <c r="AU160" s="154" t="s">
        <v>119</v>
      </c>
      <c r="AY160" s="14" t="s">
        <v>111</v>
      </c>
      <c r="BE160" s="155">
        <f t="shared" si="14"/>
        <v>0</v>
      </c>
      <c r="BF160" s="155">
        <f t="shared" si="15"/>
        <v>0</v>
      </c>
      <c r="BG160" s="155">
        <f t="shared" si="16"/>
        <v>0</v>
      </c>
      <c r="BH160" s="155">
        <f t="shared" si="17"/>
        <v>0</v>
      </c>
      <c r="BI160" s="155">
        <f t="shared" si="18"/>
        <v>0</v>
      </c>
      <c r="BJ160" s="14" t="s">
        <v>119</v>
      </c>
      <c r="BK160" s="155">
        <f t="shared" si="19"/>
        <v>0</v>
      </c>
      <c r="BL160" s="14" t="s">
        <v>123</v>
      </c>
      <c r="BM160" s="154" t="s">
        <v>166</v>
      </c>
    </row>
    <row r="161" spans="1:65" s="2" customFormat="1" ht="24.2" customHeight="1" x14ac:dyDescent="0.2">
      <c r="A161" s="29"/>
      <c r="B161" s="141"/>
      <c r="C161" s="142" t="s">
        <v>177</v>
      </c>
      <c r="D161" s="142" t="s">
        <v>114</v>
      </c>
      <c r="E161" s="143" t="s">
        <v>414</v>
      </c>
      <c r="F161" s="144" t="s">
        <v>415</v>
      </c>
      <c r="G161" s="145" t="s">
        <v>334</v>
      </c>
      <c r="H161" s="146">
        <v>2878.4639999999999</v>
      </c>
      <c r="I161" s="147"/>
      <c r="J161" s="148">
        <f t="shared" si="10"/>
        <v>0</v>
      </c>
      <c r="K161" s="149"/>
      <c r="L161" s="30"/>
      <c r="M161" s="150" t="s">
        <v>1</v>
      </c>
      <c r="N161" s="151" t="s">
        <v>37</v>
      </c>
      <c r="O161" s="55"/>
      <c r="P161" s="152">
        <f t="shared" si="11"/>
        <v>0</v>
      </c>
      <c r="Q161" s="152">
        <v>3.3999999999999998E-3</v>
      </c>
      <c r="R161" s="152">
        <f t="shared" si="12"/>
        <v>9.7867775999999989</v>
      </c>
      <c r="S161" s="152">
        <v>0</v>
      </c>
      <c r="T161" s="153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4" t="s">
        <v>123</v>
      </c>
      <c r="AT161" s="154" t="s">
        <v>114</v>
      </c>
      <c r="AU161" s="154" t="s">
        <v>119</v>
      </c>
      <c r="AY161" s="14" t="s">
        <v>111</v>
      </c>
      <c r="BE161" s="155">
        <f t="shared" si="14"/>
        <v>0</v>
      </c>
      <c r="BF161" s="155">
        <f t="shared" si="15"/>
        <v>0</v>
      </c>
      <c r="BG161" s="155">
        <f t="shared" si="16"/>
        <v>0</v>
      </c>
      <c r="BH161" s="155">
        <f t="shared" si="17"/>
        <v>0</v>
      </c>
      <c r="BI161" s="155">
        <f t="shared" si="18"/>
        <v>0</v>
      </c>
      <c r="BJ161" s="14" t="s">
        <v>119</v>
      </c>
      <c r="BK161" s="155">
        <f t="shared" si="19"/>
        <v>0</v>
      </c>
      <c r="BL161" s="14" t="s">
        <v>123</v>
      </c>
      <c r="BM161" s="154" t="s">
        <v>169</v>
      </c>
    </row>
    <row r="162" spans="1:65" s="2" customFormat="1" ht="14.45" customHeight="1" x14ac:dyDescent="0.2">
      <c r="A162" s="29"/>
      <c r="B162" s="141"/>
      <c r="C162" s="142" t="s">
        <v>7</v>
      </c>
      <c r="D162" s="142" t="s">
        <v>114</v>
      </c>
      <c r="E162" s="143" t="s">
        <v>416</v>
      </c>
      <c r="F162" s="144" t="s">
        <v>417</v>
      </c>
      <c r="G162" s="145" t="s">
        <v>334</v>
      </c>
      <c r="H162" s="146">
        <v>346.72199999999998</v>
      </c>
      <c r="I162" s="147"/>
      <c r="J162" s="148">
        <f t="shared" si="10"/>
        <v>0</v>
      </c>
      <c r="K162" s="149"/>
      <c r="L162" s="30"/>
      <c r="M162" s="150" t="s">
        <v>1</v>
      </c>
      <c r="N162" s="151" t="s">
        <v>37</v>
      </c>
      <c r="O162" s="55"/>
      <c r="P162" s="152">
        <f t="shared" si="11"/>
        <v>0</v>
      </c>
      <c r="Q162" s="152">
        <v>7.8300000000000002E-3</v>
      </c>
      <c r="R162" s="152">
        <f t="shared" si="12"/>
        <v>2.7148332599999998</v>
      </c>
      <c r="S162" s="152">
        <v>0</v>
      </c>
      <c r="T162" s="153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4" t="s">
        <v>123</v>
      </c>
      <c r="AT162" s="154" t="s">
        <v>114</v>
      </c>
      <c r="AU162" s="154" t="s">
        <v>119</v>
      </c>
      <c r="AY162" s="14" t="s">
        <v>111</v>
      </c>
      <c r="BE162" s="155">
        <f t="shared" si="14"/>
        <v>0</v>
      </c>
      <c r="BF162" s="155">
        <f t="shared" si="15"/>
        <v>0</v>
      </c>
      <c r="BG162" s="155">
        <f t="shared" si="16"/>
        <v>0</v>
      </c>
      <c r="BH162" s="155">
        <f t="shared" si="17"/>
        <v>0</v>
      </c>
      <c r="BI162" s="155">
        <f t="shared" si="18"/>
        <v>0</v>
      </c>
      <c r="BJ162" s="14" t="s">
        <v>119</v>
      </c>
      <c r="BK162" s="155">
        <f t="shared" si="19"/>
        <v>0</v>
      </c>
      <c r="BL162" s="14" t="s">
        <v>123</v>
      </c>
      <c r="BM162" s="154" t="s">
        <v>173</v>
      </c>
    </row>
    <row r="163" spans="1:65" s="2" customFormat="1" ht="24.2" customHeight="1" x14ac:dyDescent="0.2">
      <c r="A163" s="29"/>
      <c r="B163" s="141"/>
      <c r="C163" s="142" t="s">
        <v>184</v>
      </c>
      <c r="D163" s="142" t="s">
        <v>114</v>
      </c>
      <c r="E163" s="143" t="s">
        <v>418</v>
      </c>
      <c r="F163" s="144" t="s">
        <v>419</v>
      </c>
      <c r="G163" s="145" t="s">
        <v>334</v>
      </c>
      <c r="H163" s="146">
        <v>32.637</v>
      </c>
      <c r="I163" s="147"/>
      <c r="J163" s="148">
        <f t="shared" si="10"/>
        <v>0</v>
      </c>
      <c r="K163" s="149"/>
      <c r="L163" s="30"/>
      <c r="M163" s="150" t="s">
        <v>1</v>
      </c>
      <c r="N163" s="151" t="s">
        <v>37</v>
      </c>
      <c r="O163" s="55"/>
      <c r="P163" s="152">
        <f t="shared" si="11"/>
        <v>0</v>
      </c>
      <c r="Q163" s="152">
        <v>1.277E-2</v>
      </c>
      <c r="R163" s="152">
        <f t="shared" si="12"/>
        <v>0.41677449</v>
      </c>
      <c r="S163" s="152">
        <v>0</v>
      </c>
      <c r="T163" s="153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4" t="s">
        <v>123</v>
      </c>
      <c r="AT163" s="154" t="s">
        <v>114</v>
      </c>
      <c r="AU163" s="154" t="s">
        <v>119</v>
      </c>
      <c r="AY163" s="14" t="s">
        <v>111</v>
      </c>
      <c r="BE163" s="155">
        <f t="shared" si="14"/>
        <v>0</v>
      </c>
      <c r="BF163" s="155">
        <f t="shared" si="15"/>
        <v>0</v>
      </c>
      <c r="BG163" s="155">
        <f t="shared" si="16"/>
        <v>0</v>
      </c>
      <c r="BH163" s="155">
        <f t="shared" si="17"/>
        <v>0</v>
      </c>
      <c r="BI163" s="155">
        <f t="shared" si="18"/>
        <v>0</v>
      </c>
      <c r="BJ163" s="14" t="s">
        <v>119</v>
      </c>
      <c r="BK163" s="155">
        <f t="shared" si="19"/>
        <v>0</v>
      </c>
      <c r="BL163" s="14" t="s">
        <v>123</v>
      </c>
      <c r="BM163" s="154" t="s">
        <v>176</v>
      </c>
    </row>
    <row r="164" spans="1:65" s="2" customFormat="1" ht="24.2" customHeight="1" x14ac:dyDescent="0.2">
      <c r="A164" s="29"/>
      <c r="B164" s="141"/>
      <c r="C164" s="142" t="s">
        <v>154</v>
      </c>
      <c r="D164" s="142" t="s">
        <v>114</v>
      </c>
      <c r="E164" s="143" t="s">
        <v>420</v>
      </c>
      <c r="F164" s="144" t="s">
        <v>421</v>
      </c>
      <c r="G164" s="145" t="s">
        <v>334</v>
      </c>
      <c r="H164" s="146">
        <v>1592.7950000000001</v>
      </c>
      <c r="I164" s="147"/>
      <c r="J164" s="148">
        <f t="shared" si="10"/>
        <v>0</v>
      </c>
      <c r="K164" s="149"/>
      <c r="L164" s="30"/>
      <c r="M164" s="150" t="s">
        <v>1</v>
      </c>
      <c r="N164" s="151" t="s">
        <v>37</v>
      </c>
      <c r="O164" s="55"/>
      <c r="P164" s="152">
        <f t="shared" si="11"/>
        <v>0</v>
      </c>
      <c r="Q164" s="152">
        <v>1.359E-2</v>
      </c>
      <c r="R164" s="152">
        <f t="shared" si="12"/>
        <v>21.646084049999999</v>
      </c>
      <c r="S164" s="152">
        <v>0</v>
      </c>
      <c r="T164" s="153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4" t="s">
        <v>123</v>
      </c>
      <c r="AT164" s="154" t="s">
        <v>114</v>
      </c>
      <c r="AU164" s="154" t="s">
        <v>119</v>
      </c>
      <c r="AY164" s="14" t="s">
        <v>111</v>
      </c>
      <c r="BE164" s="155">
        <f t="shared" si="14"/>
        <v>0</v>
      </c>
      <c r="BF164" s="155">
        <f t="shared" si="15"/>
        <v>0</v>
      </c>
      <c r="BG164" s="155">
        <f t="shared" si="16"/>
        <v>0</v>
      </c>
      <c r="BH164" s="155">
        <f t="shared" si="17"/>
        <v>0</v>
      </c>
      <c r="BI164" s="155">
        <f t="shared" si="18"/>
        <v>0</v>
      </c>
      <c r="BJ164" s="14" t="s">
        <v>119</v>
      </c>
      <c r="BK164" s="155">
        <f t="shared" si="19"/>
        <v>0</v>
      </c>
      <c r="BL164" s="14" t="s">
        <v>123</v>
      </c>
      <c r="BM164" s="154" t="s">
        <v>180</v>
      </c>
    </row>
    <row r="165" spans="1:65" s="2" customFormat="1" ht="24.2" customHeight="1" x14ac:dyDescent="0.2">
      <c r="A165" s="29"/>
      <c r="B165" s="141"/>
      <c r="C165" s="142" t="s">
        <v>191</v>
      </c>
      <c r="D165" s="142" t="s">
        <v>114</v>
      </c>
      <c r="E165" s="143" t="s">
        <v>422</v>
      </c>
      <c r="F165" s="144" t="s">
        <v>423</v>
      </c>
      <c r="G165" s="145" t="s">
        <v>334</v>
      </c>
      <c r="H165" s="146">
        <v>305.16000000000003</v>
      </c>
      <c r="I165" s="147"/>
      <c r="J165" s="148">
        <f t="shared" si="10"/>
        <v>0</v>
      </c>
      <c r="K165" s="149"/>
      <c r="L165" s="30"/>
      <c r="M165" s="150" t="s">
        <v>1</v>
      </c>
      <c r="N165" s="151" t="s">
        <v>37</v>
      </c>
      <c r="O165" s="55"/>
      <c r="P165" s="152">
        <f t="shared" si="11"/>
        <v>0</v>
      </c>
      <c r="Q165" s="152">
        <v>1.153E-2</v>
      </c>
      <c r="R165" s="152">
        <f t="shared" si="12"/>
        <v>3.5184948000000005</v>
      </c>
      <c r="S165" s="152">
        <v>0</v>
      </c>
      <c r="T165" s="153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4" t="s">
        <v>123</v>
      </c>
      <c r="AT165" s="154" t="s">
        <v>114</v>
      </c>
      <c r="AU165" s="154" t="s">
        <v>119</v>
      </c>
      <c r="AY165" s="14" t="s">
        <v>111</v>
      </c>
      <c r="BE165" s="155">
        <f t="shared" si="14"/>
        <v>0</v>
      </c>
      <c r="BF165" s="155">
        <f t="shared" si="15"/>
        <v>0</v>
      </c>
      <c r="BG165" s="155">
        <f t="shared" si="16"/>
        <v>0</v>
      </c>
      <c r="BH165" s="155">
        <f t="shared" si="17"/>
        <v>0</v>
      </c>
      <c r="BI165" s="155">
        <f t="shared" si="18"/>
        <v>0</v>
      </c>
      <c r="BJ165" s="14" t="s">
        <v>119</v>
      </c>
      <c r="BK165" s="155">
        <f t="shared" si="19"/>
        <v>0</v>
      </c>
      <c r="BL165" s="14" t="s">
        <v>123</v>
      </c>
      <c r="BM165" s="154" t="s">
        <v>183</v>
      </c>
    </row>
    <row r="166" spans="1:65" s="2" customFormat="1" ht="24.2" customHeight="1" x14ac:dyDescent="0.2">
      <c r="A166" s="29"/>
      <c r="B166" s="141"/>
      <c r="C166" s="142" t="s">
        <v>157</v>
      </c>
      <c r="D166" s="142" t="s">
        <v>114</v>
      </c>
      <c r="E166" s="143" t="s">
        <v>424</v>
      </c>
      <c r="F166" s="144" t="s">
        <v>425</v>
      </c>
      <c r="G166" s="145" t="s">
        <v>334</v>
      </c>
      <c r="H166" s="146">
        <v>15.57</v>
      </c>
      <c r="I166" s="147"/>
      <c r="J166" s="148">
        <f t="shared" si="10"/>
        <v>0</v>
      </c>
      <c r="K166" s="149"/>
      <c r="L166" s="30"/>
      <c r="M166" s="150" t="s">
        <v>1</v>
      </c>
      <c r="N166" s="151" t="s">
        <v>37</v>
      </c>
      <c r="O166" s="55"/>
      <c r="P166" s="152">
        <f t="shared" si="11"/>
        <v>0</v>
      </c>
      <c r="Q166" s="152">
        <v>1.137E-2</v>
      </c>
      <c r="R166" s="152">
        <f t="shared" si="12"/>
        <v>0.17703089999999999</v>
      </c>
      <c r="S166" s="152">
        <v>0</v>
      </c>
      <c r="T166" s="153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4" t="s">
        <v>123</v>
      </c>
      <c r="AT166" s="154" t="s">
        <v>114</v>
      </c>
      <c r="AU166" s="154" t="s">
        <v>119</v>
      </c>
      <c r="AY166" s="14" t="s">
        <v>111</v>
      </c>
      <c r="BE166" s="155">
        <f t="shared" si="14"/>
        <v>0</v>
      </c>
      <c r="BF166" s="155">
        <f t="shared" si="15"/>
        <v>0</v>
      </c>
      <c r="BG166" s="155">
        <f t="shared" si="16"/>
        <v>0</v>
      </c>
      <c r="BH166" s="155">
        <f t="shared" si="17"/>
        <v>0</v>
      </c>
      <c r="BI166" s="155">
        <f t="shared" si="18"/>
        <v>0</v>
      </c>
      <c r="BJ166" s="14" t="s">
        <v>119</v>
      </c>
      <c r="BK166" s="155">
        <f t="shared" si="19"/>
        <v>0</v>
      </c>
      <c r="BL166" s="14" t="s">
        <v>123</v>
      </c>
      <c r="BM166" s="154" t="s">
        <v>187</v>
      </c>
    </row>
    <row r="167" spans="1:65" s="2" customFormat="1" ht="24.2" customHeight="1" x14ac:dyDescent="0.2">
      <c r="A167" s="29"/>
      <c r="B167" s="141"/>
      <c r="C167" s="142" t="s">
        <v>198</v>
      </c>
      <c r="D167" s="142" t="s">
        <v>114</v>
      </c>
      <c r="E167" s="143" t="s">
        <v>426</v>
      </c>
      <c r="F167" s="144" t="s">
        <v>427</v>
      </c>
      <c r="G167" s="145" t="s">
        <v>334</v>
      </c>
      <c r="H167" s="146">
        <v>429.28100000000001</v>
      </c>
      <c r="I167" s="147"/>
      <c r="J167" s="148">
        <f t="shared" si="10"/>
        <v>0</v>
      </c>
      <c r="K167" s="149"/>
      <c r="L167" s="30"/>
      <c r="M167" s="150" t="s">
        <v>1</v>
      </c>
      <c r="N167" s="151" t="s">
        <v>37</v>
      </c>
      <c r="O167" s="55"/>
      <c r="P167" s="152">
        <f t="shared" si="11"/>
        <v>0</v>
      </c>
      <c r="Q167" s="152">
        <v>3.0099999999999998E-2</v>
      </c>
      <c r="R167" s="152">
        <f t="shared" si="12"/>
        <v>12.921358099999999</v>
      </c>
      <c r="S167" s="152">
        <v>0</v>
      </c>
      <c r="T167" s="153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4" t="s">
        <v>123</v>
      </c>
      <c r="AT167" s="154" t="s">
        <v>114</v>
      </c>
      <c r="AU167" s="154" t="s">
        <v>119</v>
      </c>
      <c r="AY167" s="14" t="s">
        <v>111</v>
      </c>
      <c r="BE167" s="155">
        <f t="shared" si="14"/>
        <v>0</v>
      </c>
      <c r="BF167" s="155">
        <f t="shared" si="15"/>
        <v>0</v>
      </c>
      <c r="BG167" s="155">
        <f t="shared" si="16"/>
        <v>0</v>
      </c>
      <c r="BH167" s="155">
        <f t="shared" si="17"/>
        <v>0</v>
      </c>
      <c r="BI167" s="155">
        <f t="shared" si="18"/>
        <v>0</v>
      </c>
      <c r="BJ167" s="14" t="s">
        <v>119</v>
      </c>
      <c r="BK167" s="155">
        <f t="shared" si="19"/>
        <v>0</v>
      </c>
      <c r="BL167" s="14" t="s">
        <v>123</v>
      </c>
      <c r="BM167" s="154" t="s">
        <v>190</v>
      </c>
    </row>
    <row r="168" spans="1:65" s="2" customFormat="1" ht="24.2" customHeight="1" x14ac:dyDescent="0.2">
      <c r="A168" s="29"/>
      <c r="B168" s="141"/>
      <c r="C168" s="142" t="s">
        <v>161</v>
      </c>
      <c r="D168" s="142" t="s">
        <v>114</v>
      </c>
      <c r="E168" s="143" t="s">
        <v>428</v>
      </c>
      <c r="F168" s="144" t="s">
        <v>429</v>
      </c>
      <c r="G168" s="145" t="s">
        <v>334</v>
      </c>
      <c r="H168" s="146">
        <v>188.93600000000001</v>
      </c>
      <c r="I168" s="147"/>
      <c r="J168" s="148">
        <f t="shared" si="10"/>
        <v>0</v>
      </c>
      <c r="K168" s="149"/>
      <c r="L168" s="30"/>
      <c r="M168" s="150" t="s">
        <v>1</v>
      </c>
      <c r="N168" s="151" t="s">
        <v>37</v>
      </c>
      <c r="O168" s="55"/>
      <c r="P168" s="152">
        <f t="shared" si="11"/>
        <v>0</v>
      </c>
      <c r="Q168" s="152">
        <v>1.204E-2</v>
      </c>
      <c r="R168" s="152">
        <f t="shared" si="12"/>
        <v>2.2747894400000002</v>
      </c>
      <c r="S168" s="152">
        <v>0</v>
      </c>
      <c r="T168" s="153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4" t="s">
        <v>123</v>
      </c>
      <c r="AT168" s="154" t="s">
        <v>114</v>
      </c>
      <c r="AU168" s="154" t="s">
        <v>119</v>
      </c>
      <c r="AY168" s="14" t="s">
        <v>111</v>
      </c>
      <c r="BE168" s="155">
        <f t="shared" si="14"/>
        <v>0</v>
      </c>
      <c r="BF168" s="155">
        <f t="shared" si="15"/>
        <v>0</v>
      </c>
      <c r="BG168" s="155">
        <f t="shared" si="16"/>
        <v>0</v>
      </c>
      <c r="BH168" s="155">
        <f t="shared" si="17"/>
        <v>0</v>
      </c>
      <c r="BI168" s="155">
        <f t="shared" si="18"/>
        <v>0</v>
      </c>
      <c r="BJ168" s="14" t="s">
        <v>119</v>
      </c>
      <c r="BK168" s="155">
        <f t="shared" si="19"/>
        <v>0</v>
      </c>
      <c r="BL168" s="14" t="s">
        <v>123</v>
      </c>
      <c r="BM168" s="154" t="s">
        <v>194</v>
      </c>
    </row>
    <row r="169" spans="1:65" s="2" customFormat="1" ht="37.9" customHeight="1" x14ac:dyDescent="0.2">
      <c r="A169" s="29"/>
      <c r="B169" s="141"/>
      <c r="C169" s="142" t="s">
        <v>205</v>
      </c>
      <c r="D169" s="142" t="s">
        <v>114</v>
      </c>
      <c r="E169" s="143" t="s">
        <v>430</v>
      </c>
      <c r="F169" s="144" t="s">
        <v>431</v>
      </c>
      <c r="G169" s="145" t="s">
        <v>334</v>
      </c>
      <c r="H169" s="146">
        <v>48.938000000000002</v>
      </c>
      <c r="I169" s="147"/>
      <c r="J169" s="148">
        <f t="shared" si="10"/>
        <v>0</v>
      </c>
      <c r="K169" s="149"/>
      <c r="L169" s="30"/>
      <c r="M169" s="150" t="s">
        <v>1</v>
      </c>
      <c r="N169" s="151" t="s">
        <v>37</v>
      </c>
      <c r="O169" s="55"/>
      <c r="P169" s="152">
        <f t="shared" si="11"/>
        <v>0</v>
      </c>
      <c r="Q169" s="152">
        <v>0</v>
      </c>
      <c r="R169" s="152">
        <f t="shared" si="12"/>
        <v>0</v>
      </c>
      <c r="S169" s="152">
        <v>0</v>
      </c>
      <c r="T169" s="153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4" t="s">
        <v>123</v>
      </c>
      <c r="AT169" s="154" t="s">
        <v>114</v>
      </c>
      <c r="AU169" s="154" t="s">
        <v>119</v>
      </c>
      <c r="AY169" s="14" t="s">
        <v>111</v>
      </c>
      <c r="BE169" s="155">
        <f t="shared" si="14"/>
        <v>0</v>
      </c>
      <c r="BF169" s="155">
        <f t="shared" si="15"/>
        <v>0</v>
      </c>
      <c r="BG169" s="155">
        <f t="shared" si="16"/>
        <v>0</v>
      </c>
      <c r="BH169" s="155">
        <f t="shared" si="17"/>
        <v>0</v>
      </c>
      <c r="BI169" s="155">
        <f t="shared" si="18"/>
        <v>0</v>
      </c>
      <c r="BJ169" s="14" t="s">
        <v>119</v>
      </c>
      <c r="BK169" s="155">
        <f t="shared" si="19"/>
        <v>0</v>
      </c>
      <c r="BL169" s="14" t="s">
        <v>123</v>
      </c>
      <c r="BM169" s="154" t="s">
        <v>197</v>
      </c>
    </row>
    <row r="170" spans="1:65" s="2" customFormat="1" ht="24.2" customHeight="1" x14ac:dyDescent="0.2">
      <c r="A170" s="29"/>
      <c r="B170" s="141"/>
      <c r="C170" s="142" t="s">
        <v>164</v>
      </c>
      <c r="D170" s="142" t="s">
        <v>114</v>
      </c>
      <c r="E170" s="143" t="s">
        <v>432</v>
      </c>
      <c r="F170" s="144" t="s">
        <v>433</v>
      </c>
      <c r="G170" s="145" t="s">
        <v>334</v>
      </c>
      <c r="H170" s="146">
        <v>97.876000000000005</v>
      </c>
      <c r="I170" s="147"/>
      <c r="J170" s="148">
        <f t="shared" si="10"/>
        <v>0</v>
      </c>
      <c r="K170" s="149"/>
      <c r="L170" s="30"/>
      <c r="M170" s="150" t="s">
        <v>1</v>
      </c>
      <c r="N170" s="151" t="s">
        <v>37</v>
      </c>
      <c r="O170" s="55"/>
      <c r="P170" s="152">
        <f t="shared" si="11"/>
        <v>0</v>
      </c>
      <c r="Q170" s="152">
        <v>0</v>
      </c>
      <c r="R170" s="152">
        <f t="shared" si="12"/>
        <v>0</v>
      </c>
      <c r="S170" s="152">
        <v>0</v>
      </c>
      <c r="T170" s="153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4" t="s">
        <v>123</v>
      </c>
      <c r="AT170" s="154" t="s">
        <v>114</v>
      </c>
      <c r="AU170" s="154" t="s">
        <v>119</v>
      </c>
      <c r="AY170" s="14" t="s">
        <v>111</v>
      </c>
      <c r="BE170" s="155">
        <f t="shared" si="14"/>
        <v>0</v>
      </c>
      <c r="BF170" s="155">
        <f t="shared" si="15"/>
        <v>0</v>
      </c>
      <c r="BG170" s="155">
        <f t="shared" si="16"/>
        <v>0</v>
      </c>
      <c r="BH170" s="155">
        <f t="shared" si="17"/>
        <v>0</v>
      </c>
      <c r="BI170" s="155">
        <f t="shared" si="18"/>
        <v>0</v>
      </c>
      <c r="BJ170" s="14" t="s">
        <v>119</v>
      </c>
      <c r="BK170" s="155">
        <f t="shared" si="19"/>
        <v>0</v>
      </c>
      <c r="BL170" s="14" t="s">
        <v>123</v>
      </c>
      <c r="BM170" s="154" t="s">
        <v>201</v>
      </c>
    </row>
    <row r="171" spans="1:65" s="12" customFormat="1" ht="22.9" customHeight="1" x14ac:dyDescent="0.2">
      <c r="B171" s="128"/>
      <c r="D171" s="129" t="s">
        <v>70</v>
      </c>
      <c r="E171" s="139" t="s">
        <v>145</v>
      </c>
      <c r="F171" s="139" t="s">
        <v>434</v>
      </c>
      <c r="I171" s="131"/>
      <c r="J171" s="140">
        <f>BK171</f>
        <v>0</v>
      </c>
      <c r="L171" s="128"/>
      <c r="M171" s="133"/>
      <c r="N171" s="134"/>
      <c r="O171" s="134"/>
      <c r="P171" s="135">
        <f>SUM(P172:P199)</f>
        <v>0</v>
      </c>
      <c r="Q171" s="134"/>
      <c r="R171" s="135">
        <f>SUM(R172:R199)</f>
        <v>62.636840039999996</v>
      </c>
      <c r="S171" s="134"/>
      <c r="T171" s="136">
        <f>SUM(T172:T199)</f>
        <v>3.2478549999999999</v>
      </c>
      <c r="AR171" s="129" t="s">
        <v>79</v>
      </c>
      <c r="AT171" s="137" t="s">
        <v>70</v>
      </c>
      <c r="AU171" s="137" t="s">
        <v>79</v>
      </c>
      <c r="AY171" s="129" t="s">
        <v>111</v>
      </c>
      <c r="BK171" s="138">
        <f>SUM(BK172:BK199)</f>
        <v>0</v>
      </c>
    </row>
    <row r="172" spans="1:65" s="2" customFormat="1" ht="24.2" customHeight="1" x14ac:dyDescent="0.2">
      <c r="A172" s="29"/>
      <c r="B172" s="141"/>
      <c r="C172" s="142" t="s">
        <v>211</v>
      </c>
      <c r="D172" s="142" t="s">
        <v>114</v>
      </c>
      <c r="E172" s="143" t="s">
        <v>435</v>
      </c>
      <c r="F172" s="144" t="s">
        <v>436</v>
      </c>
      <c r="G172" s="145" t="s">
        <v>126</v>
      </c>
      <c r="H172" s="146">
        <v>188.2</v>
      </c>
      <c r="I172" s="147"/>
      <c r="J172" s="148">
        <f t="shared" ref="J172:J199" si="20">ROUND(I172*H172,2)</f>
        <v>0</v>
      </c>
      <c r="K172" s="149"/>
      <c r="L172" s="30"/>
      <c r="M172" s="150" t="s">
        <v>1</v>
      </c>
      <c r="N172" s="151" t="s">
        <v>37</v>
      </c>
      <c r="O172" s="55"/>
      <c r="P172" s="152">
        <f t="shared" ref="P172:P199" si="21">O172*H172</f>
        <v>0</v>
      </c>
      <c r="Q172" s="152">
        <v>0.10562000000000001</v>
      </c>
      <c r="R172" s="152">
        <f t="shared" ref="R172:R199" si="22">Q172*H172</f>
        <v>19.877683999999999</v>
      </c>
      <c r="S172" s="152">
        <v>0</v>
      </c>
      <c r="T172" s="153">
        <f t="shared" ref="T172:T199" si="23"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4" t="s">
        <v>123</v>
      </c>
      <c r="AT172" s="154" t="s">
        <v>114</v>
      </c>
      <c r="AU172" s="154" t="s">
        <v>119</v>
      </c>
      <c r="AY172" s="14" t="s">
        <v>111</v>
      </c>
      <c r="BE172" s="155">
        <f t="shared" ref="BE172:BE199" si="24">IF(N172="základná",J172,0)</f>
        <v>0</v>
      </c>
      <c r="BF172" s="155">
        <f t="shared" ref="BF172:BF199" si="25">IF(N172="znížená",J172,0)</f>
        <v>0</v>
      </c>
      <c r="BG172" s="155">
        <f t="shared" ref="BG172:BG199" si="26">IF(N172="zákl. prenesená",J172,0)</f>
        <v>0</v>
      </c>
      <c r="BH172" s="155">
        <f t="shared" ref="BH172:BH199" si="27">IF(N172="zníž. prenesená",J172,0)</f>
        <v>0</v>
      </c>
      <c r="BI172" s="155">
        <f t="shared" ref="BI172:BI199" si="28">IF(N172="nulová",J172,0)</f>
        <v>0</v>
      </c>
      <c r="BJ172" s="14" t="s">
        <v>119</v>
      </c>
      <c r="BK172" s="155">
        <f t="shared" ref="BK172:BK199" si="29">ROUND(I172*H172,2)</f>
        <v>0</v>
      </c>
      <c r="BL172" s="14" t="s">
        <v>123</v>
      </c>
      <c r="BM172" s="154" t="s">
        <v>204</v>
      </c>
    </row>
    <row r="173" spans="1:65" s="2" customFormat="1" ht="14.45" customHeight="1" x14ac:dyDescent="0.2">
      <c r="A173" s="29"/>
      <c r="B173" s="141"/>
      <c r="C173" s="156" t="s">
        <v>166</v>
      </c>
      <c r="D173" s="156" t="s">
        <v>108</v>
      </c>
      <c r="E173" s="157" t="s">
        <v>437</v>
      </c>
      <c r="F173" s="158" t="s">
        <v>438</v>
      </c>
      <c r="G173" s="159" t="s">
        <v>439</v>
      </c>
      <c r="H173" s="160">
        <v>191.964</v>
      </c>
      <c r="I173" s="161"/>
      <c r="J173" s="162">
        <f t="shared" si="20"/>
        <v>0</v>
      </c>
      <c r="K173" s="163"/>
      <c r="L173" s="164"/>
      <c r="M173" s="165" t="s">
        <v>1</v>
      </c>
      <c r="N173" s="166" t="s">
        <v>37</v>
      </c>
      <c r="O173" s="55"/>
      <c r="P173" s="152">
        <f t="shared" si="21"/>
        <v>0</v>
      </c>
      <c r="Q173" s="152">
        <v>4.5999999999999999E-2</v>
      </c>
      <c r="R173" s="152">
        <f t="shared" si="22"/>
        <v>8.8303440000000002</v>
      </c>
      <c r="S173" s="152">
        <v>0</v>
      </c>
      <c r="T173" s="153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4" t="s">
        <v>130</v>
      </c>
      <c r="AT173" s="154" t="s">
        <v>108</v>
      </c>
      <c r="AU173" s="154" t="s">
        <v>119</v>
      </c>
      <c r="AY173" s="14" t="s">
        <v>111</v>
      </c>
      <c r="BE173" s="155">
        <f t="shared" si="24"/>
        <v>0</v>
      </c>
      <c r="BF173" s="155">
        <f t="shared" si="25"/>
        <v>0</v>
      </c>
      <c r="BG173" s="155">
        <f t="shared" si="26"/>
        <v>0</v>
      </c>
      <c r="BH173" s="155">
        <f t="shared" si="27"/>
        <v>0</v>
      </c>
      <c r="BI173" s="155">
        <f t="shared" si="28"/>
        <v>0</v>
      </c>
      <c r="BJ173" s="14" t="s">
        <v>119</v>
      </c>
      <c r="BK173" s="155">
        <f t="shared" si="29"/>
        <v>0</v>
      </c>
      <c r="BL173" s="14" t="s">
        <v>123</v>
      </c>
      <c r="BM173" s="154" t="s">
        <v>207</v>
      </c>
    </row>
    <row r="174" spans="1:65" s="2" customFormat="1" ht="24.2" customHeight="1" x14ac:dyDescent="0.2">
      <c r="A174" s="29"/>
      <c r="B174" s="141"/>
      <c r="C174" s="142" t="s">
        <v>218</v>
      </c>
      <c r="D174" s="142" t="s">
        <v>114</v>
      </c>
      <c r="E174" s="143" t="s">
        <v>440</v>
      </c>
      <c r="F174" s="144" t="s">
        <v>441</v>
      </c>
      <c r="G174" s="145" t="s">
        <v>326</v>
      </c>
      <c r="H174" s="146">
        <v>11.292</v>
      </c>
      <c r="I174" s="147"/>
      <c r="J174" s="148">
        <f t="shared" si="20"/>
        <v>0</v>
      </c>
      <c r="K174" s="149"/>
      <c r="L174" s="30"/>
      <c r="M174" s="150" t="s">
        <v>1</v>
      </c>
      <c r="N174" s="151" t="s">
        <v>37</v>
      </c>
      <c r="O174" s="55"/>
      <c r="P174" s="152">
        <f t="shared" si="21"/>
        <v>0</v>
      </c>
      <c r="Q174" s="152">
        <v>2.3628499999999999</v>
      </c>
      <c r="R174" s="152">
        <f t="shared" si="22"/>
        <v>26.681302199999998</v>
      </c>
      <c r="S174" s="152">
        <v>0</v>
      </c>
      <c r="T174" s="153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4" t="s">
        <v>123</v>
      </c>
      <c r="AT174" s="154" t="s">
        <v>114</v>
      </c>
      <c r="AU174" s="154" t="s">
        <v>119</v>
      </c>
      <c r="AY174" s="14" t="s">
        <v>111</v>
      </c>
      <c r="BE174" s="155">
        <f t="shared" si="24"/>
        <v>0</v>
      </c>
      <c r="BF174" s="155">
        <f t="shared" si="25"/>
        <v>0</v>
      </c>
      <c r="BG174" s="155">
        <f t="shared" si="26"/>
        <v>0</v>
      </c>
      <c r="BH174" s="155">
        <f t="shared" si="27"/>
        <v>0</v>
      </c>
      <c r="BI174" s="155">
        <f t="shared" si="28"/>
        <v>0</v>
      </c>
      <c r="BJ174" s="14" t="s">
        <v>119</v>
      </c>
      <c r="BK174" s="155">
        <f t="shared" si="29"/>
        <v>0</v>
      </c>
      <c r="BL174" s="14" t="s">
        <v>123</v>
      </c>
      <c r="BM174" s="154" t="s">
        <v>210</v>
      </c>
    </row>
    <row r="175" spans="1:65" s="2" customFormat="1" ht="24.2" customHeight="1" x14ac:dyDescent="0.2">
      <c r="A175" s="29"/>
      <c r="B175" s="141"/>
      <c r="C175" s="142" t="s">
        <v>169</v>
      </c>
      <c r="D175" s="142" t="s">
        <v>114</v>
      </c>
      <c r="E175" s="143" t="s">
        <v>442</v>
      </c>
      <c r="F175" s="144" t="s">
        <v>443</v>
      </c>
      <c r="G175" s="145" t="s">
        <v>334</v>
      </c>
      <c r="H175" s="146">
        <v>2358.3719999999998</v>
      </c>
      <c r="I175" s="147"/>
      <c r="J175" s="148">
        <f t="shared" si="20"/>
        <v>0</v>
      </c>
      <c r="K175" s="149"/>
      <c r="L175" s="30"/>
      <c r="M175" s="150" t="s">
        <v>1</v>
      </c>
      <c r="N175" s="151" t="s">
        <v>37</v>
      </c>
      <c r="O175" s="55"/>
      <c r="P175" s="152">
        <f t="shared" si="21"/>
        <v>0</v>
      </c>
      <c r="Q175" s="152">
        <v>0</v>
      </c>
      <c r="R175" s="152">
        <f t="shared" si="22"/>
        <v>0</v>
      </c>
      <c r="S175" s="152">
        <v>0</v>
      </c>
      <c r="T175" s="153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4" t="s">
        <v>123</v>
      </c>
      <c r="AT175" s="154" t="s">
        <v>114</v>
      </c>
      <c r="AU175" s="154" t="s">
        <v>119</v>
      </c>
      <c r="AY175" s="14" t="s">
        <v>111</v>
      </c>
      <c r="BE175" s="155">
        <f t="shared" si="24"/>
        <v>0</v>
      </c>
      <c r="BF175" s="155">
        <f t="shared" si="25"/>
        <v>0</v>
      </c>
      <c r="BG175" s="155">
        <f t="shared" si="26"/>
        <v>0</v>
      </c>
      <c r="BH175" s="155">
        <f t="shared" si="27"/>
        <v>0</v>
      </c>
      <c r="BI175" s="155">
        <f t="shared" si="28"/>
        <v>0</v>
      </c>
      <c r="BJ175" s="14" t="s">
        <v>119</v>
      </c>
      <c r="BK175" s="155">
        <f t="shared" si="29"/>
        <v>0</v>
      </c>
      <c r="BL175" s="14" t="s">
        <v>123</v>
      </c>
      <c r="BM175" s="154" t="s">
        <v>214</v>
      </c>
    </row>
    <row r="176" spans="1:65" s="2" customFormat="1" ht="24.2" customHeight="1" x14ac:dyDescent="0.2">
      <c r="A176" s="29"/>
      <c r="B176" s="141"/>
      <c r="C176" s="142" t="s">
        <v>224</v>
      </c>
      <c r="D176" s="142" t="s">
        <v>114</v>
      </c>
      <c r="E176" s="143" t="s">
        <v>444</v>
      </c>
      <c r="F176" s="144" t="s">
        <v>445</v>
      </c>
      <c r="G176" s="145" t="s">
        <v>334</v>
      </c>
      <c r="H176" s="146">
        <v>9433.4879999999994</v>
      </c>
      <c r="I176" s="147"/>
      <c r="J176" s="148">
        <f t="shared" si="20"/>
        <v>0</v>
      </c>
      <c r="K176" s="149"/>
      <c r="L176" s="30"/>
      <c r="M176" s="150" t="s">
        <v>1</v>
      </c>
      <c r="N176" s="151" t="s">
        <v>37</v>
      </c>
      <c r="O176" s="55"/>
      <c r="P176" s="152">
        <f t="shared" si="21"/>
        <v>0</v>
      </c>
      <c r="Q176" s="152">
        <v>6.8000000000000005E-4</v>
      </c>
      <c r="R176" s="152">
        <f t="shared" si="22"/>
        <v>6.4147718400000002</v>
      </c>
      <c r="S176" s="152">
        <v>0</v>
      </c>
      <c r="T176" s="153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4" t="s">
        <v>123</v>
      </c>
      <c r="AT176" s="154" t="s">
        <v>114</v>
      </c>
      <c r="AU176" s="154" t="s">
        <v>119</v>
      </c>
      <c r="AY176" s="14" t="s">
        <v>111</v>
      </c>
      <c r="BE176" s="155">
        <f t="shared" si="24"/>
        <v>0</v>
      </c>
      <c r="BF176" s="155">
        <f t="shared" si="25"/>
        <v>0</v>
      </c>
      <c r="BG176" s="155">
        <f t="shared" si="26"/>
        <v>0</v>
      </c>
      <c r="BH176" s="155">
        <f t="shared" si="27"/>
        <v>0</v>
      </c>
      <c r="BI176" s="155">
        <f t="shared" si="28"/>
        <v>0</v>
      </c>
      <c r="BJ176" s="14" t="s">
        <v>119</v>
      </c>
      <c r="BK176" s="155">
        <f t="shared" si="29"/>
        <v>0</v>
      </c>
      <c r="BL176" s="14" t="s">
        <v>123</v>
      </c>
      <c r="BM176" s="154" t="s">
        <v>217</v>
      </c>
    </row>
    <row r="177" spans="1:65" s="2" customFormat="1" ht="24.2" customHeight="1" x14ac:dyDescent="0.2">
      <c r="A177" s="29"/>
      <c r="B177" s="141"/>
      <c r="C177" s="142" t="s">
        <v>173</v>
      </c>
      <c r="D177" s="142" t="s">
        <v>114</v>
      </c>
      <c r="E177" s="143" t="s">
        <v>446</v>
      </c>
      <c r="F177" s="144" t="s">
        <v>447</v>
      </c>
      <c r="G177" s="145" t="s">
        <v>334</v>
      </c>
      <c r="H177" s="146">
        <v>2358.3719999999998</v>
      </c>
      <c r="I177" s="147"/>
      <c r="J177" s="148">
        <f t="shared" si="20"/>
        <v>0</v>
      </c>
      <c r="K177" s="149"/>
      <c r="L177" s="30"/>
      <c r="M177" s="150" t="s">
        <v>1</v>
      </c>
      <c r="N177" s="151" t="s">
        <v>37</v>
      </c>
      <c r="O177" s="55"/>
      <c r="P177" s="152">
        <f t="shared" si="21"/>
        <v>0</v>
      </c>
      <c r="Q177" s="152">
        <v>0</v>
      </c>
      <c r="R177" s="152">
        <f t="shared" si="22"/>
        <v>0</v>
      </c>
      <c r="S177" s="152">
        <v>0</v>
      </c>
      <c r="T177" s="153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4" t="s">
        <v>123</v>
      </c>
      <c r="AT177" s="154" t="s">
        <v>114</v>
      </c>
      <c r="AU177" s="154" t="s">
        <v>119</v>
      </c>
      <c r="AY177" s="14" t="s">
        <v>111</v>
      </c>
      <c r="BE177" s="155">
        <f t="shared" si="24"/>
        <v>0</v>
      </c>
      <c r="BF177" s="155">
        <f t="shared" si="25"/>
        <v>0</v>
      </c>
      <c r="BG177" s="155">
        <f t="shared" si="26"/>
        <v>0</v>
      </c>
      <c r="BH177" s="155">
        <f t="shared" si="27"/>
        <v>0</v>
      </c>
      <c r="BI177" s="155">
        <f t="shared" si="28"/>
        <v>0</v>
      </c>
      <c r="BJ177" s="14" t="s">
        <v>119</v>
      </c>
      <c r="BK177" s="155">
        <f t="shared" si="29"/>
        <v>0</v>
      </c>
      <c r="BL177" s="14" t="s">
        <v>123</v>
      </c>
      <c r="BM177" s="154" t="s">
        <v>221</v>
      </c>
    </row>
    <row r="178" spans="1:65" s="2" customFormat="1" ht="14.45" customHeight="1" x14ac:dyDescent="0.2">
      <c r="A178" s="29"/>
      <c r="B178" s="141"/>
      <c r="C178" s="142" t="s">
        <v>231</v>
      </c>
      <c r="D178" s="142" t="s">
        <v>114</v>
      </c>
      <c r="E178" s="143" t="s">
        <v>448</v>
      </c>
      <c r="F178" s="144" t="s">
        <v>449</v>
      </c>
      <c r="G178" s="145" t="s">
        <v>334</v>
      </c>
      <c r="H178" s="146">
        <v>622.20000000000005</v>
      </c>
      <c r="I178" s="147"/>
      <c r="J178" s="148">
        <f t="shared" si="20"/>
        <v>0</v>
      </c>
      <c r="K178" s="149"/>
      <c r="L178" s="30"/>
      <c r="M178" s="150" t="s">
        <v>1</v>
      </c>
      <c r="N178" s="151" t="s">
        <v>37</v>
      </c>
      <c r="O178" s="55"/>
      <c r="P178" s="152">
        <f t="shared" si="21"/>
        <v>0</v>
      </c>
      <c r="Q178" s="152">
        <v>1.2700000000000001E-3</v>
      </c>
      <c r="R178" s="152">
        <f t="shared" si="22"/>
        <v>0.79019400000000006</v>
      </c>
      <c r="S178" s="152">
        <v>0</v>
      </c>
      <c r="T178" s="153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4" t="s">
        <v>123</v>
      </c>
      <c r="AT178" s="154" t="s">
        <v>114</v>
      </c>
      <c r="AU178" s="154" t="s">
        <v>119</v>
      </c>
      <c r="AY178" s="14" t="s">
        <v>111</v>
      </c>
      <c r="BE178" s="155">
        <f t="shared" si="24"/>
        <v>0</v>
      </c>
      <c r="BF178" s="155">
        <f t="shared" si="25"/>
        <v>0</v>
      </c>
      <c r="BG178" s="155">
        <f t="shared" si="26"/>
        <v>0</v>
      </c>
      <c r="BH178" s="155">
        <f t="shared" si="27"/>
        <v>0</v>
      </c>
      <c r="BI178" s="155">
        <f t="shared" si="28"/>
        <v>0</v>
      </c>
      <c r="BJ178" s="14" t="s">
        <v>119</v>
      </c>
      <c r="BK178" s="155">
        <f t="shared" si="29"/>
        <v>0</v>
      </c>
      <c r="BL178" s="14" t="s">
        <v>123</v>
      </c>
      <c r="BM178" s="154" t="s">
        <v>118</v>
      </c>
    </row>
    <row r="179" spans="1:65" s="2" customFormat="1" ht="14.45" customHeight="1" x14ac:dyDescent="0.2">
      <c r="A179" s="29"/>
      <c r="B179" s="141"/>
      <c r="C179" s="142" t="s">
        <v>176</v>
      </c>
      <c r="D179" s="142" t="s">
        <v>114</v>
      </c>
      <c r="E179" s="143" t="s">
        <v>450</v>
      </c>
      <c r="F179" s="144" t="s">
        <v>451</v>
      </c>
      <c r="G179" s="145" t="s">
        <v>334</v>
      </c>
      <c r="H179" s="146">
        <v>2358.3719999999998</v>
      </c>
      <c r="I179" s="147"/>
      <c r="J179" s="148">
        <f t="shared" si="20"/>
        <v>0</v>
      </c>
      <c r="K179" s="149"/>
      <c r="L179" s="30"/>
      <c r="M179" s="150" t="s">
        <v>1</v>
      </c>
      <c r="N179" s="151" t="s">
        <v>37</v>
      </c>
      <c r="O179" s="55"/>
      <c r="P179" s="152">
        <f t="shared" si="21"/>
        <v>0</v>
      </c>
      <c r="Q179" s="152">
        <v>0</v>
      </c>
      <c r="R179" s="152">
        <f t="shared" si="22"/>
        <v>0</v>
      </c>
      <c r="S179" s="152">
        <v>0</v>
      </c>
      <c r="T179" s="153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4" t="s">
        <v>123</v>
      </c>
      <c r="AT179" s="154" t="s">
        <v>114</v>
      </c>
      <c r="AU179" s="154" t="s">
        <v>119</v>
      </c>
      <c r="AY179" s="14" t="s">
        <v>111</v>
      </c>
      <c r="BE179" s="155">
        <f t="shared" si="24"/>
        <v>0</v>
      </c>
      <c r="BF179" s="155">
        <f t="shared" si="25"/>
        <v>0</v>
      </c>
      <c r="BG179" s="155">
        <f t="shared" si="26"/>
        <v>0</v>
      </c>
      <c r="BH179" s="155">
        <f t="shared" si="27"/>
        <v>0</v>
      </c>
      <c r="BI179" s="155">
        <f t="shared" si="28"/>
        <v>0</v>
      </c>
      <c r="BJ179" s="14" t="s">
        <v>119</v>
      </c>
      <c r="BK179" s="155">
        <f t="shared" si="29"/>
        <v>0</v>
      </c>
      <c r="BL179" s="14" t="s">
        <v>123</v>
      </c>
      <c r="BM179" s="154" t="s">
        <v>452</v>
      </c>
    </row>
    <row r="180" spans="1:65" s="2" customFormat="1" ht="24.2" customHeight="1" x14ac:dyDescent="0.2">
      <c r="A180" s="29"/>
      <c r="B180" s="141"/>
      <c r="C180" s="142" t="s">
        <v>236</v>
      </c>
      <c r="D180" s="142" t="s">
        <v>114</v>
      </c>
      <c r="E180" s="143" t="s">
        <v>453</v>
      </c>
      <c r="F180" s="144" t="s">
        <v>454</v>
      </c>
      <c r="G180" s="145" t="s">
        <v>126</v>
      </c>
      <c r="H180" s="146">
        <v>10</v>
      </c>
      <c r="I180" s="147"/>
      <c r="J180" s="148">
        <f t="shared" si="20"/>
        <v>0</v>
      </c>
      <c r="K180" s="149"/>
      <c r="L180" s="30"/>
      <c r="M180" s="150" t="s">
        <v>1</v>
      </c>
      <c r="N180" s="151" t="s">
        <v>37</v>
      </c>
      <c r="O180" s="55"/>
      <c r="P180" s="152">
        <f t="shared" si="21"/>
        <v>0</v>
      </c>
      <c r="Q180" s="152">
        <v>3.0100000000000001E-3</v>
      </c>
      <c r="R180" s="152">
        <f t="shared" si="22"/>
        <v>3.0100000000000002E-2</v>
      </c>
      <c r="S180" s="152">
        <v>0</v>
      </c>
      <c r="T180" s="153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4" t="s">
        <v>123</v>
      </c>
      <c r="AT180" s="154" t="s">
        <v>114</v>
      </c>
      <c r="AU180" s="154" t="s">
        <v>119</v>
      </c>
      <c r="AY180" s="14" t="s">
        <v>111</v>
      </c>
      <c r="BE180" s="155">
        <f t="shared" si="24"/>
        <v>0</v>
      </c>
      <c r="BF180" s="155">
        <f t="shared" si="25"/>
        <v>0</v>
      </c>
      <c r="BG180" s="155">
        <f t="shared" si="26"/>
        <v>0</v>
      </c>
      <c r="BH180" s="155">
        <f t="shared" si="27"/>
        <v>0</v>
      </c>
      <c r="BI180" s="155">
        <f t="shared" si="28"/>
        <v>0</v>
      </c>
      <c r="BJ180" s="14" t="s">
        <v>119</v>
      </c>
      <c r="BK180" s="155">
        <f t="shared" si="29"/>
        <v>0</v>
      </c>
      <c r="BL180" s="14" t="s">
        <v>123</v>
      </c>
      <c r="BM180" s="154" t="s">
        <v>227</v>
      </c>
    </row>
    <row r="181" spans="1:65" s="2" customFormat="1" ht="24.2" customHeight="1" x14ac:dyDescent="0.2">
      <c r="A181" s="29"/>
      <c r="B181" s="141"/>
      <c r="C181" s="142" t="s">
        <v>180</v>
      </c>
      <c r="D181" s="142" t="s">
        <v>114</v>
      </c>
      <c r="E181" s="143" t="s">
        <v>455</v>
      </c>
      <c r="F181" s="144" t="s">
        <v>456</v>
      </c>
      <c r="G181" s="145" t="s">
        <v>126</v>
      </c>
      <c r="H181" s="146">
        <v>10</v>
      </c>
      <c r="I181" s="147"/>
      <c r="J181" s="148">
        <f t="shared" si="20"/>
        <v>0</v>
      </c>
      <c r="K181" s="149"/>
      <c r="L181" s="30"/>
      <c r="M181" s="150" t="s">
        <v>1</v>
      </c>
      <c r="N181" s="151" t="s">
        <v>37</v>
      </c>
      <c r="O181" s="55"/>
      <c r="P181" s="152">
        <f t="shared" si="21"/>
        <v>0</v>
      </c>
      <c r="Q181" s="152">
        <v>0</v>
      </c>
      <c r="R181" s="152">
        <f t="shared" si="22"/>
        <v>0</v>
      </c>
      <c r="S181" s="152">
        <v>0</v>
      </c>
      <c r="T181" s="153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4" t="s">
        <v>123</v>
      </c>
      <c r="AT181" s="154" t="s">
        <v>114</v>
      </c>
      <c r="AU181" s="154" t="s">
        <v>119</v>
      </c>
      <c r="AY181" s="14" t="s">
        <v>111</v>
      </c>
      <c r="BE181" s="155">
        <f t="shared" si="24"/>
        <v>0</v>
      </c>
      <c r="BF181" s="155">
        <f t="shared" si="25"/>
        <v>0</v>
      </c>
      <c r="BG181" s="155">
        <f t="shared" si="26"/>
        <v>0</v>
      </c>
      <c r="BH181" s="155">
        <f t="shared" si="27"/>
        <v>0</v>
      </c>
      <c r="BI181" s="155">
        <f t="shared" si="28"/>
        <v>0</v>
      </c>
      <c r="BJ181" s="14" t="s">
        <v>119</v>
      </c>
      <c r="BK181" s="155">
        <f t="shared" si="29"/>
        <v>0</v>
      </c>
      <c r="BL181" s="14" t="s">
        <v>123</v>
      </c>
      <c r="BM181" s="154" t="s">
        <v>230</v>
      </c>
    </row>
    <row r="182" spans="1:65" s="2" customFormat="1" ht="24.2" customHeight="1" x14ac:dyDescent="0.2">
      <c r="A182" s="29"/>
      <c r="B182" s="141"/>
      <c r="C182" s="142" t="s">
        <v>243</v>
      </c>
      <c r="D182" s="142" t="s">
        <v>114</v>
      </c>
      <c r="E182" s="143" t="s">
        <v>457</v>
      </c>
      <c r="F182" s="144" t="s">
        <v>458</v>
      </c>
      <c r="G182" s="145" t="s">
        <v>334</v>
      </c>
      <c r="H182" s="146">
        <v>622.20000000000005</v>
      </c>
      <c r="I182" s="147"/>
      <c r="J182" s="148">
        <f t="shared" si="20"/>
        <v>0</v>
      </c>
      <c r="K182" s="149"/>
      <c r="L182" s="30"/>
      <c r="M182" s="150" t="s">
        <v>1</v>
      </c>
      <c r="N182" s="151" t="s">
        <v>37</v>
      </c>
      <c r="O182" s="55"/>
      <c r="P182" s="152">
        <f t="shared" si="21"/>
        <v>0</v>
      </c>
      <c r="Q182" s="152">
        <v>2.0000000000000002E-5</v>
      </c>
      <c r="R182" s="152">
        <f t="shared" si="22"/>
        <v>1.2444000000000002E-2</v>
      </c>
      <c r="S182" s="152">
        <v>0</v>
      </c>
      <c r="T182" s="153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4" t="s">
        <v>123</v>
      </c>
      <c r="AT182" s="154" t="s">
        <v>114</v>
      </c>
      <c r="AU182" s="154" t="s">
        <v>119</v>
      </c>
      <c r="AY182" s="14" t="s">
        <v>111</v>
      </c>
      <c r="BE182" s="155">
        <f t="shared" si="24"/>
        <v>0</v>
      </c>
      <c r="BF182" s="155">
        <f t="shared" si="25"/>
        <v>0</v>
      </c>
      <c r="BG182" s="155">
        <f t="shared" si="26"/>
        <v>0</v>
      </c>
      <c r="BH182" s="155">
        <f t="shared" si="27"/>
        <v>0</v>
      </c>
      <c r="BI182" s="155">
        <f t="shared" si="28"/>
        <v>0</v>
      </c>
      <c r="BJ182" s="14" t="s">
        <v>119</v>
      </c>
      <c r="BK182" s="155">
        <f t="shared" si="29"/>
        <v>0</v>
      </c>
      <c r="BL182" s="14" t="s">
        <v>123</v>
      </c>
      <c r="BM182" s="154" t="s">
        <v>232</v>
      </c>
    </row>
    <row r="183" spans="1:65" s="2" customFormat="1" ht="14.45" customHeight="1" x14ac:dyDescent="0.2">
      <c r="A183" s="29"/>
      <c r="B183" s="141"/>
      <c r="C183" s="142" t="s">
        <v>183</v>
      </c>
      <c r="D183" s="142" t="s">
        <v>114</v>
      </c>
      <c r="E183" s="143" t="s">
        <v>459</v>
      </c>
      <c r="F183" s="144" t="s">
        <v>460</v>
      </c>
      <c r="G183" s="145" t="s">
        <v>126</v>
      </c>
      <c r="H183" s="146">
        <v>179.8</v>
      </c>
      <c r="I183" s="147"/>
      <c r="J183" s="148">
        <f t="shared" si="20"/>
        <v>0</v>
      </c>
      <c r="K183" s="149"/>
      <c r="L183" s="30"/>
      <c r="M183" s="150" t="s">
        <v>1</v>
      </c>
      <c r="N183" s="151" t="s">
        <v>37</v>
      </c>
      <c r="O183" s="55"/>
      <c r="P183" s="152">
        <f t="shared" si="21"/>
        <v>0</v>
      </c>
      <c r="Q183" s="152">
        <v>0</v>
      </c>
      <c r="R183" s="152">
        <f t="shared" si="22"/>
        <v>0</v>
      </c>
      <c r="S183" s="152">
        <v>0</v>
      </c>
      <c r="T183" s="153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4" t="s">
        <v>123</v>
      </c>
      <c r="AT183" s="154" t="s">
        <v>114</v>
      </c>
      <c r="AU183" s="154" t="s">
        <v>119</v>
      </c>
      <c r="AY183" s="14" t="s">
        <v>111</v>
      </c>
      <c r="BE183" s="155">
        <f t="shared" si="24"/>
        <v>0</v>
      </c>
      <c r="BF183" s="155">
        <f t="shared" si="25"/>
        <v>0</v>
      </c>
      <c r="BG183" s="155">
        <f t="shared" si="26"/>
        <v>0</v>
      </c>
      <c r="BH183" s="155">
        <f t="shared" si="27"/>
        <v>0</v>
      </c>
      <c r="BI183" s="155">
        <f t="shared" si="28"/>
        <v>0</v>
      </c>
      <c r="BJ183" s="14" t="s">
        <v>119</v>
      </c>
      <c r="BK183" s="155">
        <f t="shared" si="29"/>
        <v>0</v>
      </c>
      <c r="BL183" s="14" t="s">
        <v>123</v>
      </c>
      <c r="BM183" s="154" t="s">
        <v>235</v>
      </c>
    </row>
    <row r="184" spans="1:65" s="2" customFormat="1" ht="14.45" customHeight="1" x14ac:dyDescent="0.2">
      <c r="A184" s="29"/>
      <c r="B184" s="141"/>
      <c r="C184" s="142" t="s">
        <v>250</v>
      </c>
      <c r="D184" s="142" t="s">
        <v>114</v>
      </c>
      <c r="E184" s="143" t="s">
        <v>461</v>
      </c>
      <c r="F184" s="144" t="s">
        <v>462</v>
      </c>
      <c r="G184" s="145" t="s">
        <v>126</v>
      </c>
      <c r="H184" s="146">
        <v>1632.8050000000001</v>
      </c>
      <c r="I184" s="147"/>
      <c r="J184" s="148">
        <f t="shared" si="20"/>
        <v>0</v>
      </c>
      <c r="K184" s="149"/>
      <c r="L184" s="30"/>
      <c r="M184" s="150" t="s">
        <v>1</v>
      </c>
      <c r="N184" s="151" t="s">
        <v>37</v>
      </c>
      <c r="O184" s="55"/>
      <c r="P184" s="152">
        <f t="shared" si="21"/>
        <v>0</v>
      </c>
      <c r="Q184" s="152">
        <v>0</v>
      </c>
      <c r="R184" s="152">
        <f t="shared" si="22"/>
        <v>0</v>
      </c>
      <c r="S184" s="152">
        <v>0</v>
      </c>
      <c r="T184" s="153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4" t="s">
        <v>123</v>
      </c>
      <c r="AT184" s="154" t="s">
        <v>114</v>
      </c>
      <c r="AU184" s="154" t="s">
        <v>119</v>
      </c>
      <c r="AY184" s="14" t="s">
        <v>111</v>
      </c>
      <c r="BE184" s="155">
        <f t="shared" si="24"/>
        <v>0</v>
      </c>
      <c r="BF184" s="155">
        <f t="shared" si="25"/>
        <v>0</v>
      </c>
      <c r="BG184" s="155">
        <f t="shared" si="26"/>
        <v>0</v>
      </c>
      <c r="BH184" s="155">
        <f t="shared" si="27"/>
        <v>0</v>
      </c>
      <c r="BI184" s="155">
        <f t="shared" si="28"/>
        <v>0</v>
      </c>
      <c r="BJ184" s="14" t="s">
        <v>119</v>
      </c>
      <c r="BK184" s="155">
        <f t="shared" si="29"/>
        <v>0</v>
      </c>
      <c r="BL184" s="14" t="s">
        <v>123</v>
      </c>
      <c r="BM184" s="154" t="s">
        <v>239</v>
      </c>
    </row>
    <row r="185" spans="1:65" s="2" customFormat="1" ht="24.2" customHeight="1" x14ac:dyDescent="0.2">
      <c r="A185" s="29"/>
      <c r="B185" s="141"/>
      <c r="C185" s="142" t="s">
        <v>187</v>
      </c>
      <c r="D185" s="142" t="s">
        <v>114</v>
      </c>
      <c r="E185" s="143" t="s">
        <v>463</v>
      </c>
      <c r="F185" s="144" t="s">
        <v>464</v>
      </c>
      <c r="G185" s="145" t="s">
        <v>126</v>
      </c>
      <c r="H185" s="146">
        <v>100</v>
      </c>
      <c r="I185" s="147"/>
      <c r="J185" s="148">
        <f t="shared" si="20"/>
        <v>0</v>
      </c>
      <c r="K185" s="149"/>
      <c r="L185" s="30"/>
      <c r="M185" s="150" t="s">
        <v>1</v>
      </c>
      <c r="N185" s="151" t="s">
        <v>37</v>
      </c>
      <c r="O185" s="55"/>
      <c r="P185" s="152">
        <f t="shared" si="21"/>
        <v>0</v>
      </c>
      <c r="Q185" s="152">
        <v>0</v>
      </c>
      <c r="R185" s="152">
        <f t="shared" si="22"/>
        <v>0</v>
      </c>
      <c r="S185" s="152">
        <v>0</v>
      </c>
      <c r="T185" s="153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4" t="s">
        <v>123</v>
      </c>
      <c r="AT185" s="154" t="s">
        <v>114</v>
      </c>
      <c r="AU185" s="154" t="s">
        <v>119</v>
      </c>
      <c r="AY185" s="14" t="s">
        <v>111</v>
      </c>
      <c r="BE185" s="155">
        <f t="shared" si="24"/>
        <v>0</v>
      </c>
      <c r="BF185" s="155">
        <f t="shared" si="25"/>
        <v>0</v>
      </c>
      <c r="BG185" s="155">
        <f t="shared" si="26"/>
        <v>0</v>
      </c>
      <c r="BH185" s="155">
        <f t="shared" si="27"/>
        <v>0</v>
      </c>
      <c r="BI185" s="155">
        <f t="shared" si="28"/>
        <v>0</v>
      </c>
      <c r="BJ185" s="14" t="s">
        <v>119</v>
      </c>
      <c r="BK185" s="155">
        <f t="shared" si="29"/>
        <v>0</v>
      </c>
      <c r="BL185" s="14" t="s">
        <v>123</v>
      </c>
      <c r="BM185" s="154" t="s">
        <v>242</v>
      </c>
    </row>
    <row r="186" spans="1:65" s="2" customFormat="1" ht="14.45" customHeight="1" x14ac:dyDescent="0.2">
      <c r="A186" s="29"/>
      <c r="B186" s="141"/>
      <c r="C186" s="142" t="s">
        <v>257</v>
      </c>
      <c r="D186" s="142" t="s">
        <v>114</v>
      </c>
      <c r="E186" s="143" t="s">
        <v>465</v>
      </c>
      <c r="F186" s="144" t="s">
        <v>466</v>
      </c>
      <c r="G186" s="145" t="s">
        <v>126</v>
      </c>
      <c r="H186" s="146">
        <v>1005.335</v>
      </c>
      <c r="I186" s="147"/>
      <c r="J186" s="148">
        <f t="shared" si="20"/>
        <v>0</v>
      </c>
      <c r="K186" s="149"/>
      <c r="L186" s="30"/>
      <c r="M186" s="150" t="s">
        <v>1</v>
      </c>
      <c r="N186" s="151" t="s">
        <v>37</v>
      </c>
      <c r="O186" s="55"/>
      <c r="P186" s="152">
        <f t="shared" si="21"/>
        <v>0</v>
      </c>
      <c r="Q186" s="152">
        <v>0</v>
      </c>
      <c r="R186" s="152">
        <f t="shared" si="22"/>
        <v>0</v>
      </c>
      <c r="S186" s="152">
        <v>0</v>
      </c>
      <c r="T186" s="153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4" t="s">
        <v>123</v>
      </c>
      <c r="AT186" s="154" t="s">
        <v>114</v>
      </c>
      <c r="AU186" s="154" t="s">
        <v>119</v>
      </c>
      <c r="AY186" s="14" t="s">
        <v>111</v>
      </c>
      <c r="BE186" s="155">
        <f t="shared" si="24"/>
        <v>0</v>
      </c>
      <c r="BF186" s="155">
        <f t="shared" si="25"/>
        <v>0</v>
      </c>
      <c r="BG186" s="155">
        <f t="shared" si="26"/>
        <v>0</v>
      </c>
      <c r="BH186" s="155">
        <f t="shared" si="27"/>
        <v>0</v>
      </c>
      <c r="BI186" s="155">
        <f t="shared" si="28"/>
        <v>0</v>
      </c>
      <c r="BJ186" s="14" t="s">
        <v>119</v>
      </c>
      <c r="BK186" s="155">
        <f t="shared" si="29"/>
        <v>0</v>
      </c>
      <c r="BL186" s="14" t="s">
        <v>123</v>
      </c>
      <c r="BM186" s="154" t="s">
        <v>246</v>
      </c>
    </row>
    <row r="187" spans="1:65" s="2" customFormat="1" ht="24.2" customHeight="1" x14ac:dyDescent="0.2">
      <c r="A187" s="29"/>
      <c r="B187" s="141"/>
      <c r="C187" s="142" t="s">
        <v>190</v>
      </c>
      <c r="D187" s="142" t="s">
        <v>114</v>
      </c>
      <c r="E187" s="143" t="s">
        <v>467</v>
      </c>
      <c r="F187" s="144" t="s">
        <v>468</v>
      </c>
      <c r="G187" s="145" t="s">
        <v>334</v>
      </c>
      <c r="H187" s="146">
        <v>48.938000000000002</v>
      </c>
      <c r="I187" s="147"/>
      <c r="J187" s="148">
        <f t="shared" si="20"/>
        <v>0</v>
      </c>
      <c r="K187" s="149"/>
      <c r="L187" s="30"/>
      <c r="M187" s="150" t="s">
        <v>1</v>
      </c>
      <c r="N187" s="151" t="s">
        <v>37</v>
      </c>
      <c r="O187" s="55"/>
      <c r="P187" s="152">
        <f t="shared" si="21"/>
        <v>0</v>
      </c>
      <c r="Q187" s="152">
        <v>0</v>
      </c>
      <c r="R187" s="152">
        <f t="shared" si="22"/>
        <v>0</v>
      </c>
      <c r="S187" s="152">
        <v>0.02</v>
      </c>
      <c r="T187" s="153">
        <f t="shared" si="23"/>
        <v>0.97876000000000007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4" t="s">
        <v>123</v>
      </c>
      <c r="AT187" s="154" t="s">
        <v>114</v>
      </c>
      <c r="AU187" s="154" t="s">
        <v>119</v>
      </c>
      <c r="AY187" s="14" t="s">
        <v>111</v>
      </c>
      <c r="BE187" s="155">
        <f t="shared" si="24"/>
        <v>0</v>
      </c>
      <c r="BF187" s="155">
        <f t="shared" si="25"/>
        <v>0</v>
      </c>
      <c r="BG187" s="155">
        <f t="shared" si="26"/>
        <v>0</v>
      </c>
      <c r="BH187" s="155">
        <f t="shared" si="27"/>
        <v>0</v>
      </c>
      <c r="BI187" s="155">
        <f t="shared" si="28"/>
        <v>0</v>
      </c>
      <c r="BJ187" s="14" t="s">
        <v>119</v>
      </c>
      <c r="BK187" s="155">
        <f t="shared" si="29"/>
        <v>0</v>
      </c>
      <c r="BL187" s="14" t="s">
        <v>123</v>
      </c>
      <c r="BM187" s="154" t="s">
        <v>249</v>
      </c>
    </row>
    <row r="188" spans="1:65" s="2" customFormat="1" ht="14.45" customHeight="1" x14ac:dyDescent="0.2">
      <c r="A188" s="29"/>
      <c r="B188" s="141"/>
      <c r="C188" s="142" t="s">
        <v>264</v>
      </c>
      <c r="D188" s="142" t="s">
        <v>114</v>
      </c>
      <c r="E188" s="143" t="s">
        <v>469</v>
      </c>
      <c r="F188" s="144" t="s">
        <v>470</v>
      </c>
      <c r="G188" s="145" t="s">
        <v>126</v>
      </c>
      <c r="H188" s="146">
        <v>24.71</v>
      </c>
      <c r="I188" s="147"/>
      <c r="J188" s="148">
        <f t="shared" si="20"/>
        <v>0</v>
      </c>
      <c r="K188" s="149"/>
      <c r="L188" s="30"/>
      <c r="M188" s="150" t="s">
        <v>1</v>
      </c>
      <c r="N188" s="151" t="s">
        <v>37</v>
      </c>
      <c r="O188" s="55"/>
      <c r="P188" s="152">
        <f t="shared" si="21"/>
        <v>0</v>
      </c>
      <c r="Q188" s="152">
        <v>0</v>
      </c>
      <c r="R188" s="152">
        <f t="shared" si="22"/>
        <v>0</v>
      </c>
      <c r="S188" s="152">
        <v>0</v>
      </c>
      <c r="T188" s="153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4" t="s">
        <v>123</v>
      </c>
      <c r="AT188" s="154" t="s">
        <v>114</v>
      </c>
      <c r="AU188" s="154" t="s">
        <v>119</v>
      </c>
      <c r="AY188" s="14" t="s">
        <v>111</v>
      </c>
      <c r="BE188" s="155">
        <f t="shared" si="24"/>
        <v>0</v>
      </c>
      <c r="BF188" s="155">
        <f t="shared" si="25"/>
        <v>0</v>
      </c>
      <c r="BG188" s="155">
        <f t="shared" si="26"/>
        <v>0</v>
      </c>
      <c r="BH188" s="155">
        <f t="shared" si="27"/>
        <v>0</v>
      </c>
      <c r="BI188" s="155">
        <f t="shared" si="28"/>
        <v>0</v>
      </c>
      <c r="BJ188" s="14" t="s">
        <v>119</v>
      </c>
      <c r="BK188" s="155">
        <f t="shared" si="29"/>
        <v>0</v>
      </c>
      <c r="BL188" s="14" t="s">
        <v>123</v>
      </c>
      <c r="BM188" s="154" t="s">
        <v>253</v>
      </c>
    </row>
    <row r="189" spans="1:65" s="2" customFormat="1" ht="14.45" customHeight="1" x14ac:dyDescent="0.2">
      <c r="A189" s="29"/>
      <c r="B189" s="141"/>
      <c r="C189" s="142" t="s">
        <v>194</v>
      </c>
      <c r="D189" s="142" t="s">
        <v>114</v>
      </c>
      <c r="E189" s="143" t="s">
        <v>471</v>
      </c>
      <c r="F189" s="144" t="s">
        <v>472</v>
      </c>
      <c r="G189" s="145" t="s">
        <v>126</v>
      </c>
      <c r="H189" s="146">
        <v>19.399999999999999</v>
      </c>
      <c r="I189" s="147"/>
      <c r="J189" s="148">
        <f t="shared" si="20"/>
        <v>0</v>
      </c>
      <c r="K189" s="149"/>
      <c r="L189" s="30"/>
      <c r="M189" s="150" t="s">
        <v>1</v>
      </c>
      <c r="N189" s="151" t="s">
        <v>37</v>
      </c>
      <c r="O189" s="55"/>
      <c r="P189" s="152">
        <f t="shared" si="21"/>
        <v>0</v>
      </c>
      <c r="Q189" s="152">
        <v>0</v>
      </c>
      <c r="R189" s="152">
        <f t="shared" si="22"/>
        <v>0</v>
      </c>
      <c r="S189" s="152">
        <v>1.2E-2</v>
      </c>
      <c r="T189" s="153">
        <f t="shared" si="23"/>
        <v>0.23279999999999998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4" t="s">
        <v>123</v>
      </c>
      <c r="AT189" s="154" t="s">
        <v>114</v>
      </c>
      <c r="AU189" s="154" t="s">
        <v>119</v>
      </c>
      <c r="AY189" s="14" t="s">
        <v>111</v>
      </c>
      <c r="BE189" s="155">
        <f t="shared" si="24"/>
        <v>0</v>
      </c>
      <c r="BF189" s="155">
        <f t="shared" si="25"/>
        <v>0</v>
      </c>
      <c r="BG189" s="155">
        <f t="shared" si="26"/>
        <v>0</v>
      </c>
      <c r="BH189" s="155">
        <f t="shared" si="27"/>
        <v>0</v>
      </c>
      <c r="BI189" s="155">
        <f t="shared" si="28"/>
        <v>0</v>
      </c>
      <c r="BJ189" s="14" t="s">
        <v>119</v>
      </c>
      <c r="BK189" s="155">
        <f t="shared" si="29"/>
        <v>0</v>
      </c>
      <c r="BL189" s="14" t="s">
        <v>123</v>
      </c>
      <c r="BM189" s="154" t="s">
        <v>256</v>
      </c>
    </row>
    <row r="190" spans="1:65" s="2" customFormat="1" ht="14.45" customHeight="1" x14ac:dyDescent="0.2">
      <c r="A190" s="29"/>
      <c r="B190" s="141"/>
      <c r="C190" s="142" t="s">
        <v>271</v>
      </c>
      <c r="D190" s="142" t="s">
        <v>114</v>
      </c>
      <c r="E190" s="143" t="s">
        <v>473</v>
      </c>
      <c r="F190" s="144" t="s">
        <v>474</v>
      </c>
      <c r="G190" s="145" t="s">
        <v>126</v>
      </c>
      <c r="H190" s="146">
        <v>55.034999999999997</v>
      </c>
      <c r="I190" s="147"/>
      <c r="J190" s="148">
        <f t="shared" si="20"/>
        <v>0</v>
      </c>
      <c r="K190" s="149"/>
      <c r="L190" s="30"/>
      <c r="M190" s="150" t="s">
        <v>1</v>
      </c>
      <c r="N190" s="151" t="s">
        <v>37</v>
      </c>
      <c r="O190" s="55"/>
      <c r="P190" s="152">
        <f t="shared" si="21"/>
        <v>0</v>
      </c>
      <c r="Q190" s="152">
        <v>0</v>
      </c>
      <c r="R190" s="152">
        <f t="shared" si="22"/>
        <v>0</v>
      </c>
      <c r="S190" s="152">
        <v>3.6999999999999998E-2</v>
      </c>
      <c r="T190" s="153">
        <f t="shared" si="23"/>
        <v>2.036295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4" t="s">
        <v>123</v>
      </c>
      <c r="AT190" s="154" t="s">
        <v>114</v>
      </c>
      <c r="AU190" s="154" t="s">
        <v>119</v>
      </c>
      <c r="AY190" s="14" t="s">
        <v>111</v>
      </c>
      <c r="BE190" s="155">
        <f t="shared" si="24"/>
        <v>0</v>
      </c>
      <c r="BF190" s="155">
        <f t="shared" si="25"/>
        <v>0</v>
      </c>
      <c r="BG190" s="155">
        <f t="shared" si="26"/>
        <v>0</v>
      </c>
      <c r="BH190" s="155">
        <f t="shared" si="27"/>
        <v>0</v>
      </c>
      <c r="BI190" s="155">
        <f t="shared" si="28"/>
        <v>0</v>
      </c>
      <c r="BJ190" s="14" t="s">
        <v>119</v>
      </c>
      <c r="BK190" s="155">
        <f t="shared" si="29"/>
        <v>0</v>
      </c>
      <c r="BL190" s="14" t="s">
        <v>123</v>
      </c>
      <c r="BM190" s="154" t="s">
        <v>260</v>
      </c>
    </row>
    <row r="191" spans="1:65" s="2" customFormat="1" ht="14.45" customHeight="1" x14ac:dyDescent="0.2">
      <c r="A191" s="29"/>
      <c r="B191" s="141"/>
      <c r="C191" s="142" t="s">
        <v>197</v>
      </c>
      <c r="D191" s="142" t="s">
        <v>114</v>
      </c>
      <c r="E191" s="143" t="s">
        <v>475</v>
      </c>
      <c r="F191" s="144" t="s">
        <v>476</v>
      </c>
      <c r="G191" s="145" t="s">
        <v>387</v>
      </c>
      <c r="H191" s="146">
        <v>83.554000000000002</v>
      </c>
      <c r="I191" s="147"/>
      <c r="J191" s="148">
        <f t="shared" si="20"/>
        <v>0</v>
      </c>
      <c r="K191" s="149"/>
      <c r="L191" s="30"/>
      <c r="M191" s="150" t="s">
        <v>1</v>
      </c>
      <c r="N191" s="151" t="s">
        <v>37</v>
      </c>
      <c r="O191" s="55"/>
      <c r="P191" s="152">
        <f t="shared" si="21"/>
        <v>0</v>
      </c>
      <c r="Q191" s="152">
        <v>0</v>
      </c>
      <c r="R191" s="152">
        <f t="shared" si="22"/>
        <v>0</v>
      </c>
      <c r="S191" s="152">
        <v>0</v>
      </c>
      <c r="T191" s="153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4" t="s">
        <v>123</v>
      </c>
      <c r="AT191" s="154" t="s">
        <v>114</v>
      </c>
      <c r="AU191" s="154" t="s">
        <v>119</v>
      </c>
      <c r="AY191" s="14" t="s">
        <v>111</v>
      </c>
      <c r="BE191" s="155">
        <f t="shared" si="24"/>
        <v>0</v>
      </c>
      <c r="BF191" s="155">
        <f t="shared" si="25"/>
        <v>0</v>
      </c>
      <c r="BG191" s="155">
        <f t="shared" si="26"/>
        <v>0</v>
      </c>
      <c r="BH191" s="155">
        <f t="shared" si="27"/>
        <v>0</v>
      </c>
      <c r="BI191" s="155">
        <f t="shared" si="28"/>
        <v>0</v>
      </c>
      <c r="BJ191" s="14" t="s">
        <v>119</v>
      </c>
      <c r="BK191" s="155">
        <f t="shared" si="29"/>
        <v>0</v>
      </c>
      <c r="BL191" s="14" t="s">
        <v>123</v>
      </c>
      <c r="BM191" s="154" t="s">
        <v>263</v>
      </c>
    </row>
    <row r="192" spans="1:65" s="2" customFormat="1" ht="14.45" customHeight="1" x14ac:dyDescent="0.2">
      <c r="A192" s="29"/>
      <c r="B192" s="141"/>
      <c r="C192" s="142" t="s">
        <v>278</v>
      </c>
      <c r="D192" s="142" t="s">
        <v>114</v>
      </c>
      <c r="E192" s="143" t="s">
        <v>477</v>
      </c>
      <c r="F192" s="144" t="s">
        <v>478</v>
      </c>
      <c r="G192" s="145" t="s">
        <v>387</v>
      </c>
      <c r="H192" s="146">
        <v>250.66200000000001</v>
      </c>
      <c r="I192" s="147"/>
      <c r="J192" s="148">
        <f t="shared" si="20"/>
        <v>0</v>
      </c>
      <c r="K192" s="149"/>
      <c r="L192" s="30"/>
      <c r="M192" s="150" t="s">
        <v>1</v>
      </c>
      <c r="N192" s="151" t="s">
        <v>37</v>
      </c>
      <c r="O192" s="55"/>
      <c r="P192" s="152">
        <f t="shared" si="21"/>
        <v>0</v>
      </c>
      <c r="Q192" s="152">
        <v>0</v>
      </c>
      <c r="R192" s="152">
        <f t="shared" si="22"/>
        <v>0</v>
      </c>
      <c r="S192" s="152">
        <v>0</v>
      </c>
      <c r="T192" s="153">
        <f t="shared" si="2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4" t="s">
        <v>123</v>
      </c>
      <c r="AT192" s="154" t="s">
        <v>114</v>
      </c>
      <c r="AU192" s="154" t="s">
        <v>119</v>
      </c>
      <c r="AY192" s="14" t="s">
        <v>111</v>
      </c>
      <c r="BE192" s="155">
        <f t="shared" si="24"/>
        <v>0</v>
      </c>
      <c r="BF192" s="155">
        <f t="shared" si="25"/>
        <v>0</v>
      </c>
      <c r="BG192" s="155">
        <f t="shared" si="26"/>
        <v>0</v>
      </c>
      <c r="BH192" s="155">
        <f t="shared" si="27"/>
        <v>0</v>
      </c>
      <c r="BI192" s="155">
        <f t="shared" si="28"/>
        <v>0</v>
      </c>
      <c r="BJ192" s="14" t="s">
        <v>119</v>
      </c>
      <c r="BK192" s="155">
        <f t="shared" si="29"/>
        <v>0</v>
      </c>
      <c r="BL192" s="14" t="s">
        <v>123</v>
      </c>
      <c r="BM192" s="154" t="s">
        <v>267</v>
      </c>
    </row>
    <row r="193" spans="1:65" s="2" customFormat="1" ht="14.45" customHeight="1" x14ac:dyDescent="0.2">
      <c r="A193" s="29"/>
      <c r="B193" s="141"/>
      <c r="C193" s="142" t="s">
        <v>201</v>
      </c>
      <c r="D193" s="142" t="s">
        <v>114</v>
      </c>
      <c r="E193" s="143" t="s">
        <v>479</v>
      </c>
      <c r="F193" s="144" t="s">
        <v>480</v>
      </c>
      <c r="G193" s="145" t="s">
        <v>387</v>
      </c>
      <c r="H193" s="146">
        <v>83.554000000000002</v>
      </c>
      <c r="I193" s="147"/>
      <c r="J193" s="148">
        <f t="shared" si="20"/>
        <v>0</v>
      </c>
      <c r="K193" s="149"/>
      <c r="L193" s="30"/>
      <c r="M193" s="150" t="s">
        <v>1</v>
      </c>
      <c r="N193" s="151" t="s">
        <v>37</v>
      </c>
      <c r="O193" s="55"/>
      <c r="P193" s="152">
        <f t="shared" si="21"/>
        <v>0</v>
      </c>
      <c r="Q193" s="152">
        <v>0</v>
      </c>
      <c r="R193" s="152">
        <f t="shared" si="22"/>
        <v>0</v>
      </c>
      <c r="S193" s="152">
        <v>0</v>
      </c>
      <c r="T193" s="153">
        <f t="shared" si="2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4" t="s">
        <v>123</v>
      </c>
      <c r="AT193" s="154" t="s">
        <v>114</v>
      </c>
      <c r="AU193" s="154" t="s">
        <v>119</v>
      </c>
      <c r="AY193" s="14" t="s">
        <v>111</v>
      </c>
      <c r="BE193" s="155">
        <f t="shared" si="24"/>
        <v>0</v>
      </c>
      <c r="BF193" s="155">
        <f t="shared" si="25"/>
        <v>0</v>
      </c>
      <c r="BG193" s="155">
        <f t="shared" si="26"/>
        <v>0</v>
      </c>
      <c r="BH193" s="155">
        <f t="shared" si="27"/>
        <v>0</v>
      </c>
      <c r="BI193" s="155">
        <f t="shared" si="28"/>
        <v>0</v>
      </c>
      <c r="BJ193" s="14" t="s">
        <v>119</v>
      </c>
      <c r="BK193" s="155">
        <f t="shared" si="29"/>
        <v>0</v>
      </c>
      <c r="BL193" s="14" t="s">
        <v>123</v>
      </c>
      <c r="BM193" s="154" t="s">
        <v>270</v>
      </c>
    </row>
    <row r="194" spans="1:65" s="2" customFormat="1" ht="24.2" customHeight="1" x14ac:dyDescent="0.2">
      <c r="A194" s="29"/>
      <c r="B194" s="141"/>
      <c r="C194" s="142" t="s">
        <v>285</v>
      </c>
      <c r="D194" s="142" t="s">
        <v>114</v>
      </c>
      <c r="E194" s="143" t="s">
        <v>481</v>
      </c>
      <c r="F194" s="144" t="s">
        <v>482</v>
      </c>
      <c r="G194" s="145" t="s">
        <v>387</v>
      </c>
      <c r="H194" s="146">
        <v>2088.85</v>
      </c>
      <c r="I194" s="147"/>
      <c r="J194" s="148">
        <f t="shared" si="20"/>
        <v>0</v>
      </c>
      <c r="K194" s="149"/>
      <c r="L194" s="30"/>
      <c r="M194" s="150" t="s">
        <v>1</v>
      </c>
      <c r="N194" s="151" t="s">
        <v>37</v>
      </c>
      <c r="O194" s="55"/>
      <c r="P194" s="152">
        <f t="shared" si="21"/>
        <v>0</v>
      </c>
      <c r="Q194" s="152">
        <v>0</v>
      </c>
      <c r="R194" s="152">
        <f t="shared" si="22"/>
        <v>0</v>
      </c>
      <c r="S194" s="152">
        <v>0</v>
      </c>
      <c r="T194" s="153">
        <f t="shared" si="2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4" t="s">
        <v>123</v>
      </c>
      <c r="AT194" s="154" t="s">
        <v>114</v>
      </c>
      <c r="AU194" s="154" t="s">
        <v>119</v>
      </c>
      <c r="AY194" s="14" t="s">
        <v>111</v>
      </c>
      <c r="BE194" s="155">
        <f t="shared" si="24"/>
        <v>0</v>
      </c>
      <c r="BF194" s="155">
        <f t="shared" si="25"/>
        <v>0</v>
      </c>
      <c r="BG194" s="155">
        <f t="shared" si="26"/>
        <v>0</v>
      </c>
      <c r="BH194" s="155">
        <f t="shared" si="27"/>
        <v>0</v>
      </c>
      <c r="BI194" s="155">
        <f t="shared" si="28"/>
        <v>0</v>
      </c>
      <c r="BJ194" s="14" t="s">
        <v>119</v>
      </c>
      <c r="BK194" s="155">
        <f t="shared" si="29"/>
        <v>0</v>
      </c>
      <c r="BL194" s="14" t="s">
        <v>123</v>
      </c>
      <c r="BM194" s="154" t="s">
        <v>274</v>
      </c>
    </row>
    <row r="195" spans="1:65" s="2" customFormat="1" ht="24.2" customHeight="1" x14ac:dyDescent="0.2">
      <c r="A195" s="29"/>
      <c r="B195" s="141"/>
      <c r="C195" s="142" t="s">
        <v>204</v>
      </c>
      <c r="D195" s="142" t="s">
        <v>114</v>
      </c>
      <c r="E195" s="143" t="s">
        <v>483</v>
      </c>
      <c r="F195" s="144" t="s">
        <v>484</v>
      </c>
      <c r="G195" s="145" t="s">
        <v>387</v>
      </c>
      <c r="H195" s="146">
        <v>83.554000000000002</v>
      </c>
      <c r="I195" s="147"/>
      <c r="J195" s="148">
        <f t="shared" si="20"/>
        <v>0</v>
      </c>
      <c r="K195" s="149"/>
      <c r="L195" s="30"/>
      <c r="M195" s="150" t="s">
        <v>1</v>
      </c>
      <c r="N195" s="151" t="s">
        <v>37</v>
      </c>
      <c r="O195" s="55"/>
      <c r="P195" s="152">
        <f t="shared" si="21"/>
        <v>0</v>
      </c>
      <c r="Q195" s="152">
        <v>0</v>
      </c>
      <c r="R195" s="152">
        <f t="shared" si="22"/>
        <v>0</v>
      </c>
      <c r="S195" s="152">
        <v>0</v>
      </c>
      <c r="T195" s="153">
        <f t="shared" si="2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4" t="s">
        <v>123</v>
      </c>
      <c r="AT195" s="154" t="s">
        <v>114</v>
      </c>
      <c r="AU195" s="154" t="s">
        <v>119</v>
      </c>
      <c r="AY195" s="14" t="s">
        <v>111</v>
      </c>
      <c r="BE195" s="155">
        <f t="shared" si="24"/>
        <v>0</v>
      </c>
      <c r="BF195" s="155">
        <f t="shared" si="25"/>
        <v>0</v>
      </c>
      <c r="BG195" s="155">
        <f t="shared" si="26"/>
        <v>0</v>
      </c>
      <c r="BH195" s="155">
        <f t="shared" si="27"/>
        <v>0</v>
      </c>
      <c r="BI195" s="155">
        <f t="shared" si="28"/>
        <v>0</v>
      </c>
      <c r="BJ195" s="14" t="s">
        <v>119</v>
      </c>
      <c r="BK195" s="155">
        <f t="shared" si="29"/>
        <v>0</v>
      </c>
      <c r="BL195" s="14" t="s">
        <v>123</v>
      </c>
      <c r="BM195" s="154" t="s">
        <v>277</v>
      </c>
    </row>
    <row r="196" spans="1:65" s="2" customFormat="1" ht="24.2" customHeight="1" x14ac:dyDescent="0.2">
      <c r="A196" s="29"/>
      <c r="B196" s="141"/>
      <c r="C196" s="142" t="s">
        <v>292</v>
      </c>
      <c r="D196" s="142" t="s">
        <v>114</v>
      </c>
      <c r="E196" s="143" t="s">
        <v>485</v>
      </c>
      <c r="F196" s="144" t="s">
        <v>486</v>
      </c>
      <c r="G196" s="145" t="s">
        <v>387</v>
      </c>
      <c r="H196" s="146">
        <v>334.21600000000001</v>
      </c>
      <c r="I196" s="147"/>
      <c r="J196" s="148">
        <f t="shared" si="20"/>
        <v>0</v>
      </c>
      <c r="K196" s="149"/>
      <c r="L196" s="30"/>
      <c r="M196" s="150" t="s">
        <v>1</v>
      </c>
      <c r="N196" s="151" t="s">
        <v>37</v>
      </c>
      <c r="O196" s="55"/>
      <c r="P196" s="152">
        <f t="shared" si="21"/>
        <v>0</v>
      </c>
      <c r="Q196" s="152">
        <v>0</v>
      </c>
      <c r="R196" s="152">
        <f t="shared" si="22"/>
        <v>0</v>
      </c>
      <c r="S196" s="152">
        <v>0</v>
      </c>
      <c r="T196" s="153">
        <f t="shared" si="2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4" t="s">
        <v>123</v>
      </c>
      <c r="AT196" s="154" t="s">
        <v>114</v>
      </c>
      <c r="AU196" s="154" t="s">
        <v>119</v>
      </c>
      <c r="AY196" s="14" t="s">
        <v>111</v>
      </c>
      <c r="BE196" s="155">
        <f t="shared" si="24"/>
        <v>0</v>
      </c>
      <c r="BF196" s="155">
        <f t="shared" si="25"/>
        <v>0</v>
      </c>
      <c r="BG196" s="155">
        <f t="shared" si="26"/>
        <v>0</v>
      </c>
      <c r="BH196" s="155">
        <f t="shared" si="27"/>
        <v>0</v>
      </c>
      <c r="BI196" s="155">
        <f t="shared" si="28"/>
        <v>0</v>
      </c>
      <c r="BJ196" s="14" t="s">
        <v>119</v>
      </c>
      <c r="BK196" s="155">
        <f t="shared" si="29"/>
        <v>0</v>
      </c>
      <c r="BL196" s="14" t="s">
        <v>123</v>
      </c>
      <c r="BM196" s="154" t="s">
        <v>281</v>
      </c>
    </row>
    <row r="197" spans="1:65" s="2" customFormat="1" ht="14.45" customHeight="1" x14ac:dyDescent="0.2">
      <c r="A197" s="29"/>
      <c r="B197" s="141"/>
      <c r="C197" s="142" t="s">
        <v>207</v>
      </c>
      <c r="D197" s="142" t="s">
        <v>114</v>
      </c>
      <c r="E197" s="143" t="s">
        <v>487</v>
      </c>
      <c r="F197" s="144" t="s">
        <v>488</v>
      </c>
      <c r="G197" s="145" t="s">
        <v>387</v>
      </c>
      <c r="H197" s="146">
        <v>83.554000000000002</v>
      </c>
      <c r="I197" s="147"/>
      <c r="J197" s="148">
        <f t="shared" si="20"/>
        <v>0</v>
      </c>
      <c r="K197" s="149"/>
      <c r="L197" s="30"/>
      <c r="M197" s="150" t="s">
        <v>1</v>
      </c>
      <c r="N197" s="151" t="s">
        <v>37</v>
      </c>
      <c r="O197" s="55"/>
      <c r="P197" s="152">
        <f t="shared" si="21"/>
        <v>0</v>
      </c>
      <c r="Q197" s="152">
        <v>0</v>
      </c>
      <c r="R197" s="152">
        <f t="shared" si="22"/>
        <v>0</v>
      </c>
      <c r="S197" s="152">
        <v>0</v>
      </c>
      <c r="T197" s="153">
        <f t="shared" si="2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4" t="s">
        <v>123</v>
      </c>
      <c r="AT197" s="154" t="s">
        <v>114</v>
      </c>
      <c r="AU197" s="154" t="s">
        <v>119</v>
      </c>
      <c r="AY197" s="14" t="s">
        <v>111</v>
      </c>
      <c r="BE197" s="155">
        <f t="shared" si="24"/>
        <v>0</v>
      </c>
      <c r="BF197" s="155">
        <f t="shared" si="25"/>
        <v>0</v>
      </c>
      <c r="BG197" s="155">
        <f t="shared" si="26"/>
        <v>0</v>
      </c>
      <c r="BH197" s="155">
        <f t="shared" si="27"/>
        <v>0</v>
      </c>
      <c r="BI197" s="155">
        <f t="shared" si="28"/>
        <v>0</v>
      </c>
      <c r="BJ197" s="14" t="s">
        <v>119</v>
      </c>
      <c r="BK197" s="155">
        <f t="shared" si="29"/>
        <v>0</v>
      </c>
      <c r="BL197" s="14" t="s">
        <v>123</v>
      </c>
      <c r="BM197" s="154" t="s">
        <v>284</v>
      </c>
    </row>
    <row r="198" spans="1:65" s="2" customFormat="1" ht="24.2" customHeight="1" x14ac:dyDescent="0.2">
      <c r="A198" s="29"/>
      <c r="B198" s="141"/>
      <c r="C198" s="142" t="s">
        <v>299</v>
      </c>
      <c r="D198" s="142" t="s">
        <v>114</v>
      </c>
      <c r="E198" s="143" t="s">
        <v>489</v>
      </c>
      <c r="F198" s="144" t="s">
        <v>490</v>
      </c>
      <c r="G198" s="145" t="s">
        <v>387</v>
      </c>
      <c r="H198" s="146">
        <v>83.554000000000002</v>
      </c>
      <c r="I198" s="147"/>
      <c r="J198" s="148">
        <f t="shared" si="20"/>
        <v>0</v>
      </c>
      <c r="K198" s="149"/>
      <c r="L198" s="30"/>
      <c r="M198" s="150" t="s">
        <v>1</v>
      </c>
      <c r="N198" s="151" t="s">
        <v>37</v>
      </c>
      <c r="O198" s="55"/>
      <c r="P198" s="152">
        <f t="shared" si="21"/>
        <v>0</v>
      </c>
      <c r="Q198" s="152">
        <v>0</v>
      </c>
      <c r="R198" s="152">
        <f t="shared" si="22"/>
        <v>0</v>
      </c>
      <c r="S198" s="152">
        <v>0</v>
      </c>
      <c r="T198" s="153">
        <f t="shared" si="2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4" t="s">
        <v>123</v>
      </c>
      <c r="AT198" s="154" t="s">
        <v>114</v>
      </c>
      <c r="AU198" s="154" t="s">
        <v>119</v>
      </c>
      <c r="AY198" s="14" t="s">
        <v>111</v>
      </c>
      <c r="BE198" s="155">
        <f t="shared" si="24"/>
        <v>0</v>
      </c>
      <c r="BF198" s="155">
        <f t="shared" si="25"/>
        <v>0</v>
      </c>
      <c r="BG198" s="155">
        <f t="shared" si="26"/>
        <v>0</v>
      </c>
      <c r="BH198" s="155">
        <f t="shared" si="27"/>
        <v>0</v>
      </c>
      <c r="BI198" s="155">
        <f t="shared" si="28"/>
        <v>0</v>
      </c>
      <c r="BJ198" s="14" t="s">
        <v>119</v>
      </c>
      <c r="BK198" s="155">
        <f t="shared" si="29"/>
        <v>0</v>
      </c>
      <c r="BL198" s="14" t="s">
        <v>123</v>
      </c>
      <c r="BM198" s="154" t="s">
        <v>288</v>
      </c>
    </row>
    <row r="199" spans="1:65" s="2" customFormat="1" ht="14.45" customHeight="1" x14ac:dyDescent="0.2">
      <c r="A199" s="29"/>
      <c r="B199" s="141"/>
      <c r="C199" s="142" t="s">
        <v>210</v>
      </c>
      <c r="D199" s="142" t="s">
        <v>114</v>
      </c>
      <c r="E199" s="143" t="s">
        <v>491</v>
      </c>
      <c r="F199" s="144" t="s">
        <v>492</v>
      </c>
      <c r="G199" s="145" t="s">
        <v>387</v>
      </c>
      <c r="H199" s="146">
        <v>252.089</v>
      </c>
      <c r="I199" s="147"/>
      <c r="J199" s="148">
        <f t="shared" si="20"/>
        <v>0</v>
      </c>
      <c r="K199" s="149"/>
      <c r="L199" s="30"/>
      <c r="M199" s="150" t="s">
        <v>1</v>
      </c>
      <c r="N199" s="151" t="s">
        <v>37</v>
      </c>
      <c r="O199" s="55"/>
      <c r="P199" s="152">
        <f t="shared" si="21"/>
        <v>0</v>
      </c>
      <c r="Q199" s="152">
        <v>0</v>
      </c>
      <c r="R199" s="152">
        <f t="shared" si="22"/>
        <v>0</v>
      </c>
      <c r="S199" s="152">
        <v>0</v>
      </c>
      <c r="T199" s="153">
        <f t="shared" si="2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4" t="s">
        <v>123</v>
      </c>
      <c r="AT199" s="154" t="s">
        <v>114</v>
      </c>
      <c r="AU199" s="154" t="s">
        <v>119</v>
      </c>
      <c r="AY199" s="14" t="s">
        <v>111</v>
      </c>
      <c r="BE199" s="155">
        <f t="shared" si="24"/>
        <v>0</v>
      </c>
      <c r="BF199" s="155">
        <f t="shared" si="25"/>
        <v>0</v>
      </c>
      <c r="BG199" s="155">
        <f t="shared" si="26"/>
        <v>0</v>
      </c>
      <c r="BH199" s="155">
        <f t="shared" si="27"/>
        <v>0</v>
      </c>
      <c r="BI199" s="155">
        <f t="shared" si="28"/>
        <v>0</v>
      </c>
      <c r="BJ199" s="14" t="s">
        <v>119</v>
      </c>
      <c r="BK199" s="155">
        <f t="shared" si="29"/>
        <v>0</v>
      </c>
      <c r="BL199" s="14" t="s">
        <v>123</v>
      </c>
      <c r="BM199" s="154" t="s">
        <v>291</v>
      </c>
    </row>
    <row r="200" spans="1:65" s="12" customFormat="1" ht="25.9" customHeight="1" x14ac:dyDescent="0.2">
      <c r="B200" s="128"/>
      <c r="D200" s="129" t="s">
        <v>70</v>
      </c>
      <c r="E200" s="130" t="s">
        <v>493</v>
      </c>
      <c r="F200" s="130" t="s">
        <v>494</v>
      </c>
      <c r="I200" s="131"/>
      <c r="J200" s="132">
        <f>BK200</f>
        <v>0</v>
      </c>
      <c r="L200" s="128"/>
      <c r="M200" s="133"/>
      <c r="N200" s="134"/>
      <c r="O200" s="134"/>
      <c r="P200" s="135">
        <f>P201+P204+P212+P218+P220+P239+P267+P270+P278+P286+P295+P302</f>
        <v>0</v>
      </c>
      <c r="Q200" s="134"/>
      <c r="R200" s="135">
        <f>R201+R204+R212+R218+R220+R239+R267+R270+R278+R286+R295+R302</f>
        <v>40.283862239999991</v>
      </c>
      <c r="S200" s="134"/>
      <c r="T200" s="136">
        <f>T201+T204+T212+T218+T220+T239+T267+T270+T278+T286+T295+T302</f>
        <v>80.638102000000003</v>
      </c>
      <c r="AR200" s="129" t="s">
        <v>79</v>
      </c>
      <c r="AT200" s="137" t="s">
        <v>70</v>
      </c>
      <c r="AU200" s="137" t="s">
        <v>71</v>
      </c>
      <c r="AY200" s="129" t="s">
        <v>111</v>
      </c>
      <c r="BK200" s="138">
        <f>BK201+BK204+BK212+BK218+BK220+BK239+BK267+BK270+BK278+BK286+BK295+BK302</f>
        <v>0</v>
      </c>
    </row>
    <row r="201" spans="1:65" s="12" customFormat="1" ht="22.9" customHeight="1" x14ac:dyDescent="0.2">
      <c r="B201" s="128"/>
      <c r="D201" s="129" t="s">
        <v>70</v>
      </c>
      <c r="E201" s="139" t="s">
        <v>495</v>
      </c>
      <c r="F201" s="139" t="s">
        <v>496</v>
      </c>
      <c r="I201" s="131"/>
      <c r="J201" s="140">
        <f>BK201</f>
        <v>0</v>
      </c>
      <c r="L201" s="128"/>
      <c r="M201" s="133"/>
      <c r="N201" s="134"/>
      <c r="O201" s="134"/>
      <c r="P201" s="135">
        <f>SUM(P202:P203)</f>
        <v>0</v>
      </c>
      <c r="Q201" s="134"/>
      <c r="R201" s="135">
        <f>SUM(R202:R203)</f>
        <v>0.12234500000000001</v>
      </c>
      <c r="S201" s="134"/>
      <c r="T201" s="136">
        <f>SUM(T202:T203)</f>
        <v>0</v>
      </c>
      <c r="AR201" s="129" t="s">
        <v>119</v>
      </c>
      <c r="AT201" s="137" t="s">
        <v>70</v>
      </c>
      <c r="AU201" s="137" t="s">
        <v>79</v>
      </c>
      <c r="AY201" s="129" t="s">
        <v>111</v>
      </c>
      <c r="BK201" s="138">
        <f>SUM(BK202:BK203)</f>
        <v>0</v>
      </c>
    </row>
    <row r="202" spans="1:65" s="2" customFormat="1" ht="14.45" customHeight="1" x14ac:dyDescent="0.2">
      <c r="A202" s="29"/>
      <c r="B202" s="141"/>
      <c r="C202" s="142" t="s">
        <v>307</v>
      </c>
      <c r="D202" s="142" t="s">
        <v>114</v>
      </c>
      <c r="E202" s="143" t="s">
        <v>497</v>
      </c>
      <c r="F202" s="144" t="s">
        <v>498</v>
      </c>
      <c r="G202" s="145" t="s">
        <v>334</v>
      </c>
      <c r="H202" s="146">
        <v>48.938000000000002</v>
      </c>
      <c r="I202" s="147"/>
      <c r="J202" s="148">
        <f>ROUND(I202*H202,2)</f>
        <v>0</v>
      </c>
      <c r="K202" s="149"/>
      <c r="L202" s="30"/>
      <c r="M202" s="150" t="s">
        <v>1</v>
      </c>
      <c r="N202" s="151" t="s">
        <v>37</v>
      </c>
      <c r="O202" s="55"/>
      <c r="P202" s="152">
        <f>O202*H202</f>
        <v>0</v>
      </c>
      <c r="Q202" s="152">
        <v>2.5000000000000001E-3</v>
      </c>
      <c r="R202" s="152">
        <f>Q202*H202</f>
        <v>0.12234500000000001</v>
      </c>
      <c r="S202" s="152">
        <v>0</v>
      </c>
      <c r="T202" s="153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4" t="s">
        <v>144</v>
      </c>
      <c r="AT202" s="154" t="s">
        <v>114</v>
      </c>
      <c r="AU202" s="154" t="s">
        <v>119</v>
      </c>
      <c r="AY202" s="14" t="s">
        <v>111</v>
      </c>
      <c r="BE202" s="155">
        <f>IF(N202="základná",J202,0)</f>
        <v>0</v>
      </c>
      <c r="BF202" s="155">
        <f>IF(N202="znížená",J202,0)</f>
        <v>0</v>
      </c>
      <c r="BG202" s="155">
        <f>IF(N202="zákl. prenesená",J202,0)</f>
        <v>0</v>
      </c>
      <c r="BH202" s="155">
        <f>IF(N202="zníž. prenesená",J202,0)</f>
        <v>0</v>
      </c>
      <c r="BI202" s="155">
        <f>IF(N202="nulová",J202,0)</f>
        <v>0</v>
      </c>
      <c r="BJ202" s="14" t="s">
        <v>119</v>
      </c>
      <c r="BK202" s="155">
        <f>ROUND(I202*H202,2)</f>
        <v>0</v>
      </c>
      <c r="BL202" s="14" t="s">
        <v>144</v>
      </c>
      <c r="BM202" s="154" t="s">
        <v>295</v>
      </c>
    </row>
    <row r="203" spans="1:65" s="2" customFormat="1" ht="24.2" customHeight="1" x14ac:dyDescent="0.2">
      <c r="A203" s="29"/>
      <c r="B203" s="141"/>
      <c r="C203" s="142" t="s">
        <v>214</v>
      </c>
      <c r="D203" s="142" t="s">
        <v>114</v>
      </c>
      <c r="E203" s="143" t="s">
        <v>499</v>
      </c>
      <c r="F203" s="144" t="s">
        <v>500</v>
      </c>
      <c r="G203" s="145" t="s">
        <v>302</v>
      </c>
      <c r="H203" s="167"/>
      <c r="I203" s="147"/>
      <c r="J203" s="148">
        <f>ROUND(I203*H203,2)</f>
        <v>0</v>
      </c>
      <c r="K203" s="149"/>
      <c r="L203" s="30"/>
      <c r="M203" s="150" t="s">
        <v>1</v>
      </c>
      <c r="N203" s="151" t="s">
        <v>37</v>
      </c>
      <c r="O203" s="55"/>
      <c r="P203" s="152">
        <f>O203*H203</f>
        <v>0</v>
      </c>
      <c r="Q203" s="152">
        <v>0</v>
      </c>
      <c r="R203" s="152">
        <f>Q203*H203</f>
        <v>0</v>
      </c>
      <c r="S203" s="152">
        <v>0</v>
      </c>
      <c r="T203" s="153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4" t="s">
        <v>144</v>
      </c>
      <c r="AT203" s="154" t="s">
        <v>114</v>
      </c>
      <c r="AU203" s="154" t="s">
        <v>119</v>
      </c>
      <c r="AY203" s="14" t="s">
        <v>111</v>
      </c>
      <c r="BE203" s="155">
        <f>IF(N203="základná",J203,0)</f>
        <v>0</v>
      </c>
      <c r="BF203" s="155">
        <f>IF(N203="znížená",J203,0)</f>
        <v>0</v>
      </c>
      <c r="BG203" s="155">
        <f>IF(N203="zákl. prenesená",J203,0)</f>
        <v>0</v>
      </c>
      <c r="BH203" s="155">
        <f>IF(N203="zníž. prenesená",J203,0)</f>
        <v>0</v>
      </c>
      <c r="BI203" s="155">
        <f>IF(N203="nulová",J203,0)</f>
        <v>0</v>
      </c>
      <c r="BJ203" s="14" t="s">
        <v>119</v>
      </c>
      <c r="BK203" s="155">
        <f>ROUND(I203*H203,2)</f>
        <v>0</v>
      </c>
      <c r="BL203" s="14" t="s">
        <v>144</v>
      </c>
      <c r="BM203" s="154" t="s">
        <v>298</v>
      </c>
    </row>
    <row r="204" spans="1:65" s="12" customFormat="1" ht="22.9" customHeight="1" x14ac:dyDescent="0.2">
      <c r="B204" s="128"/>
      <c r="D204" s="129" t="s">
        <v>70</v>
      </c>
      <c r="E204" s="139" t="s">
        <v>501</v>
      </c>
      <c r="F204" s="139" t="s">
        <v>502</v>
      </c>
      <c r="I204" s="131"/>
      <c r="J204" s="140">
        <f>BK204</f>
        <v>0</v>
      </c>
      <c r="L204" s="128"/>
      <c r="M204" s="133"/>
      <c r="N204" s="134"/>
      <c r="O204" s="134"/>
      <c r="P204" s="135">
        <f>SUM(P205:P211)</f>
        <v>0</v>
      </c>
      <c r="Q204" s="134"/>
      <c r="R204" s="135">
        <f>SUM(R205:R211)</f>
        <v>0.37331999999999999</v>
      </c>
      <c r="S204" s="134"/>
      <c r="T204" s="136">
        <f>SUM(T205:T211)</f>
        <v>0</v>
      </c>
      <c r="AR204" s="129" t="s">
        <v>119</v>
      </c>
      <c r="AT204" s="137" t="s">
        <v>70</v>
      </c>
      <c r="AU204" s="137" t="s">
        <v>79</v>
      </c>
      <c r="AY204" s="129" t="s">
        <v>111</v>
      </c>
      <c r="BK204" s="138">
        <f>SUM(BK205:BK211)</f>
        <v>0</v>
      </c>
    </row>
    <row r="205" spans="1:65" s="2" customFormat="1" ht="14.45" customHeight="1" x14ac:dyDescent="0.2">
      <c r="A205" s="29"/>
      <c r="B205" s="141"/>
      <c r="C205" s="142" t="s">
        <v>314</v>
      </c>
      <c r="D205" s="142" t="s">
        <v>114</v>
      </c>
      <c r="E205" s="143" t="s">
        <v>503</v>
      </c>
      <c r="F205" s="144" t="s">
        <v>504</v>
      </c>
      <c r="G205" s="145" t="s">
        <v>334</v>
      </c>
      <c r="H205" s="146">
        <v>2149.3850000000002</v>
      </c>
      <c r="I205" s="147"/>
      <c r="J205" s="148">
        <f t="shared" ref="J205:J211" si="30">ROUND(I205*H205,2)</f>
        <v>0</v>
      </c>
      <c r="K205" s="149"/>
      <c r="L205" s="30"/>
      <c r="M205" s="150" t="s">
        <v>1</v>
      </c>
      <c r="N205" s="151" t="s">
        <v>37</v>
      </c>
      <c r="O205" s="55"/>
      <c r="P205" s="152">
        <f t="shared" ref="P205:P211" si="31">O205*H205</f>
        <v>0</v>
      </c>
      <c r="Q205" s="152">
        <v>0</v>
      </c>
      <c r="R205" s="152">
        <f t="shared" ref="R205:R211" si="32">Q205*H205</f>
        <v>0</v>
      </c>
      <c r="S205" s="152">
        <v>0</v>
      </c>
      <c r="T205" s="153">
        <f t="shared" ref="T205:T211" si="33"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4" t="s">
        <v>144</v>
      </c>
      <c r="AT205" s="154" t="s">
        <v>114</v>
      </c>
      <c r="AU205" s="154" t="s">
        <v>119</v>
      </c>
      <c r="AY205" s="14" t="s">
        <v>111</v>
      </c>
      <c r="BE205" s="155">
        <f t="shared" ref="BE205:BE211" si="34">IF(N205="základná",J205,0)</f>
        <v>0</v>
      </c>
      <c r="BF205" s="155">
        <f t="shared" ref="BF205:BF211" si="35">IF(N205="znížená",J205,0)</f>
        <v>0</v>
      </c>
      <c r="BG205" s="155">
        <f t="shared" ref="BG205:BG211" si="36">IF(N205="zákl. prenesená",J205,0)</f>
        <v>0</v>
      </c>
      <c r="BH205" s="155">
        <f t="shared" ref="BH205:BH211" si="37">IF(N205="zníž. prenesená",J205,0)</f>
        <v>0</v>
      </c>
      <c r="BI205" s="155">
        <f t="shared" ref="BI205:BI211" si="38">IF(N205="nulová",J205,0)</f>
        <v>0</v>
      </c>
      <c r="BJ205" s="14" t="s">
        <v>119</v>
      </c>
      <c r="BK205" s="155">
        <f t="shared" ref="BK205:BK211" si="39">ROUND(I205*H205,2)</f>
        <v>0</v>
      </c>
      <c r="BL205" s="14" t="s">
        <v>144</v>
      </c>
      <c r="BM205" s="154" t="s">
        <v>303</v>
      </c>
    </row>
    <row r="206" spans="1:65" s="2" customFormat="1" ht="24.2" customHeight="1" x14ac:dyDescent="0.2">
      <c r="A206" s="29"/>
      <c r="B206" s="141"/>
      <c r="C206" s="142" t="s">
        <v>217</v>
      </c>
      <c r="D206" s="142" t="s">
        <v>114</v>
      </c>
      <c r="E206" s="143" t="s">
        <v>505</v>
      </c>
      <c r="F206" s="144" t="s">
        <v>506</v>
      </c>
      <c r="G206" s="145" t="s">
        <v>334</v>
      </c>
      <c r="H206" s="146">
        <v>622.20000000000005</v>
      </c>
      <c r="I206" s="147"/>
      <c r="J206" s="148">
        <f t="shared" si="30"/>
        <v>0</v>
      </c>
      <c r="K206" s="149"/>
      <c r="L206" s="30"/>
      <c r="M206" s="150" t="s">
        <v>1</v>
      </c>
      <c r="N206" s="151" t="s">
        <v>37</v>
      </c>
      <c r="O206" s="55"/>
      <c r="P206" s="152">
        <f t="shared" si="31"/>
        <v>0</v>
      </c>
      <c r="Q206" s="152">
        <v>5.9999999999999995E-4</v>
      </c>
      <c r="R206" s="152">
        <f t="shared" si="32"/>
        <v>0.37331999999999999</v>
      </c>
      <c r="S206" s="152">
        <v>0</v>
      </c>
      <c r="T206" s="153">
        <f t="shared" si="3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4" t="s">
        <v>144</v>
      </c>
      <c r="AT206" s="154" t="s">
        <v>114</v>
      </c>
      <c r="AU206" s="154" t="s">
        <v>119</v>
      </c>
      <c r="AY206" s="14" t="s">
        <v>111</v>
      </c>
      <c r="BE206" s="155">
        <f t="shared" si="34"/>
        <v>0</v>
      </c>
      <c r="BF206" s="155">
        <f t="shared" si="35"/>
        <v>0</v>
      </c>
      <c r="BG206" s="155">
        <f t="shared" si="36"/>
        <v>0</v>
      </c>
      <c r="BH206" s="155">
        <f t="shared" si="37"/>
        <v>0</v>
      </c>
      <c r="BI206" s="155">
        <f t="shared" si="38"/>
        <v>0</v>
      </c>
      <c r="BJ206" s="14" t="s">
        <v>119</v>
      </c>
      <c r="BK206" s="155">
        <f t="shared" si="39"/>
        <v>0</v>
      </c>
      <c r="BL206" s="14" t="s">
        <v>144</v>
      </c>
      <c r="BM206" s="154" t="s">
        <v>306</v>
      </c>
    </row>
    <row r="207" spans="1:65" s="2" customFormat="1" ht="14.45" customHeight="1" x14ac:dyDescent="0.2">
      <c r="A207" s="29"/>
      <c r="B207" s="141"/>
      <c r="C207" s="156" t="s">
        <v>323</v>
      </c>
      <c r="D207" s="156" t="s">
        <v>108</v>
      </c>
      <c r="E207" s="157" t="s">
        <v>507</v>
      </c>
      <c r="F207" s="158" t="s">
        <v>508</v>
      </c>
      <c r="G207" s="159" t="s">
        <v>334</v>
      </c>
      <c r="H207" s="160">
        <v>266.17500000000001</v>
      </c>
      <c r="I207" s="161"/>
      <c r="J207" s="162">
        <f t="shared" si="30"/>
        <v>0</v>
      </c>
      <c r="K207" s="163"/>
      <c r="L207" s="164"/>
      <c r="M207" s="165" t="s">
        <v>1</v>
      </c>
      <c r="N207" s="166" t="s">
        <v>37</v>
      </c>
      <c r="O207" s="55"/>
      <c r="P207" s="152">
        <f t="shared" si="31"/>
        <v>0</v>
      </c>
      <c r="Q207" s="152">
        <v>0</v>
      </c>
      <c r="R207" s="152">
        <f t="shared" si="32"/>
        <v>0</v>
      </c>
      <c r="S207" s="152">
        <v>0</v>
      </c>
      <c r="T207" s="153">
        <f t="shared" si="3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4" t="s">
        <v>169</v>
      </c>
      <c r="AT207" s="154" t="s">
        <v>108</v>
      </c>
      <c r="AU207" s="154" t="s">
        <v>119</v>
      </c>
      <c r="AY207" s="14" t="s">
        <v>111</v>
      </c>
      <c r="BE207" s="155">
        <f t="shared" si="34"/>
        <v>0</v>
      </c>
      <c r="BF207" s="155">
        <f t="shared" si="35"/>
        <v>0</v>
      </c>
      <c r="BG207" s="155">
        <f t="shared" si="36"/>
        <v>0</v>
      </c>
      <c r="BH207" s="155">
        <f t="shared" si="37"/>
        <v>0</v>
      </c>
      <c r="BI207" s="155">
        <f t="shared" si="38"/>
        <v>0</v>
      </c>
      <c r="BJ207" s="14" t="s">
        <v>119</v>
      </c>
      <c r="BK207" s="155">
        <f t="shared" si="39"/>
        <v>0</v>
      </c>
      <c r="BL207" s="14" t="s">
        <v>144</v>
      </c>
      <c r="BM207" s="154" t="s">
        <v>310</v>
      </c>
    </row>
    <row r="208" spans="1:65" s="2" customFormat="1" ht="14.45" customHeight="1" x14ac:dyDescent="0.2">
      <c r="A208" s="29"/>
      <c r="B208" s="141"/>
      <c r="C208" s="156" t="s">
        <v>221</v>
      </c>
      <c r="D208" s="156" t="s">
        <v>108</v>
      </c>
      <c r="E208" s="157" t="s">
        <v>509</v>
      </c>
      <c r="F208" s="158" t="s">
        <v>510</v>
      </c>
      <c r="G208" s="159" t="s">
        <v>334</v>
      </c>
      <c r="H208" s="160">
        <v>387.13600000000002</v>
      </c>
      <c r="I208" s="161"/>
      <c r="J208" s="162">
        <f t="shared" si="30"/>
        <v>0</v>
      </c>
      <c r="K208" s="163"/>
      <c r="L208" s="164"/>
      <c r="M208" s="165" t="s">
        <v>1</v>
      </c>
      <c r="N208" s="166" t="s">
        <v>37</v>
      </c>
      <c r="O208" s="55"/>
      <c r="P208" s="152">
        <f t="shared" si="31"/>
        <v>0</v>
      </c>
      <c r="Q208" s="152">
        <v>0</v>
      </c>
      <c r="R208" s="152">
        <f t="shared" si="32"/>
        <v>0</v>
      </c>
      <c r="S208" s="152">
        <v>0</v>
      </c>
      <c r="T208" s="153">
        <f t="shared" si="3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4" t="s">
        <v>169</v>
      </c>
      <c r="AT208" s="154" t="s">
        <v>108</v>
      </c>
      <c r="AU208" s="154" t="s">
        <v>119</v>
      </c>
      <c r="AY208" s="14" t="s">
        <v>111</v>
      </c>
      <c r="BE208" s="155">
        <f t="shared" si="34"/>
        <v>0</v>
      </c>
      <c r="BF208" s="155">
        <f t="shared" si="35"/>
        <v>0</v>
      </c>
      <c r="BG208" s="155">
        <f t="shared" si="36"/>
        <v>0</v>
      </c>
      <c r="BH208" s="155">
        <f t="shared" si="37"/>
        <v>0</v>
      </c>
      <c r="BI208" s="155">
        <f t="shared" si="38"/>
        <v>0</v>
      </c>
      <c r="BJ208" s="14" t="s">
        <v>119</v>
      </c>
      <c r="BK208" s="155">
        <f t="shared" si="39"/>
        <v>0</v>
      </c>
      <c r="BL208" s="14" t="s">
        <v>144</v>
      </c>
      <c r="BM208" s="154" t="s">
        <v>313</v>
      </c>
    </row>
    <row r="209" spans="1:65" s="2" customFormat="1" ht="24.2" customHeight="1" x14ac:dyDescent="0.2">
      <c r="A209" s="29"/>
      <c r="B209" s="141"/>
      <c r="C209" s="142" t="s">
        <v>331</v>
      </c>
      <c r="D209" s="142" t="s">
        <v>114</v>
      </c>
      <c r="E209" s="143" t="s">
        <v>511</v>
      </c>
      <c r="F209" s="144" t="s">
        <v>512</v>
      </c>
      <c r="G209" s="145" t="s">
        <v>326</v>
      </c>
      <c r="H209" s="146">
        <v>393.90199999999999</v>
      </c>
      <c r="I209" s="147"/>
      <c r="J209" s="148">
        <f t="shared" si="30"/>
        <v>0</v>
      </c>
      <c r="K209" s="149"/>
      <c r="L209" s="30"/>
      <c r="M209" s="150" t="s">
        <v>1</v>
      </c>
      <c r="N209" s="151" t="s">
        <v>37</v>
      </c>
      <c r="O209" s="55"/>
      <c r="P209" s="152">
        <f t="shared" si="31"/>
        <v>0</v>
      </c>
      <c r="Q209" s="152">
        <v>0</v>
      </c>
      <c r="R209" s="152">
        <f t="shared" si="32"/>
        <v>0</v>
      </c>
      <c r="S209" s="152">
        <v>0</v>
      </c>
      <c r="T209" s="153">
        <f t="shared" si="3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4" t="s">
        <v>144</v>
      </c>
      <c r="AT209" s="154" t="s">
        <v>114</v>
      </c>
      <c r="AU209" s="154" t="s">
        <v>119</v>
      </c>
      <c r="AY209" s="14" t="s">
        <v>111</v>
      </c>
      <c r="BE209" s="155">
        <f t="shared" si="34"/>
        <v>0</v>
      </c>
      <c r="BF209" s="155">
        <f t="shared" si="35"/>
        <v>0</v>
      </c>
      <c r="BG209" s="155">
        <f t="shared" si="36"/>
        <v>0</v>
      </c>
      <c r="BH209" s="155">
        <f t="shared" si="37"/>
        <v>0</v>
      </c>
      <c r="BI209" s="155">
        <f t="shared" si="38"/>
        <v>0</v>
      </c>
      <c r="BJ209" s="14" t="s">
        <v>119</v>
      </c>
      <c r="BK209" s="155">
        <f t="shared" si="39"/>
        <v>0</v>
      </c>
      <c r="BL209" s="14" t="s">
        <v>144</v>
      </c>
      <c r="BM209" s="154" t="s">
        <v>317</v>
      </c>
    </row>
    <row r="210" spans="1:65" s="2" customFormat="1" ht="24.2" customHeight="1" x14ac:dyDescent="0.2">
      <c r="A210" s="29"/>
      <c r="B210" s="141"/>
      <c r="C210" s="142" t="s">
        <v>118</v>
      </c>
      <c r="D210" s="142" t="s">
        <v>114</v>
      </c>
      <c r="E210" s="143" t="s">
        <v>513</v>
      </c>
      <c r="F210" s="144" t="s">
        <v>514</v>
      </c>
      <c r="G210" s="145" t="s">
        <v>326</v>
      </c>
      <c r="H210" s="146">
        <v>5.125</v>
      </c>
      <c r="I210" s="147"/>
      <c r="J210" s="148">
        <f t="shared" si="30"/>
        <v>0</v>
      </c>
      <c r="K210" s="149"/>
      <c r="L210" s="30"/>
      <c r="M210" s="150" t="s">
        <v>1</v>
      </c>
      <c r="N210" s="151" t="s">
        <v>37</v>
      </c>
      <c r="O210" s="55"/>
      <c r="P210" s="152">
        <f t="shared" si="31"/>
        <v>0</v>
      </c>
      <c r="Q210" s="152">
        <v>0</v>
      </c>
      <c r="R210" s="152">
        <f t="shared" si="32"/>
        <v>0</v>
      </c>
      <c r="S210" s="152">
        <v>0</v>
      </c>
      <c r="T210" s="153">
        <f t="shared" si="3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4" t="s">
        <v>144</v>
      </c>
      <c r="AT210" s="154" t="s">
        <v>114</v>
      </c>
      <c r="AU210" s="154" t="s">
        <v>119</v>
      </c>
      <c r="AY210" s="14" t="s">
        <v>111</v>
      </c>
      <c r="BE210" s="155">
        <f t="shared" si="34"/>
        <v>0</v>
      </c>
      <c r="BF210" s="155">
        <f t="shared" si="35"/>
        <v>0</v>
      </c>
      <c r="BG210" s="155">
        <f t="shared" si="36"/>
        <v>0</v>
      </c>
      <c r="BH210" s="155">
        <f t="shared" si="37"/>
        <v>0</v>
      </c>
      <c r="BI210" s="155">
        <f t="shared" si="38"/>
        <v>0</v>
      </c>
      <c r="BJ210" s="14" t="s">
        <v>119</v>
      </c>
      <c r="BK210" s="155">
        <f t="shared" si="39"/>
        <v>0</v>
      </c>
      <c r="BL210" s="14" t="s">
        <v>144</v>
      </c>
      <c r="BM210" s="154" t="s">
        <v>515</v>
      </c>
    </row>
    <row r="211" spans="1:65" s="2" customFormat="1" ht="24.2" customHeight="1" x14ac:dyDescent="0.2">
      <c r="A211" s="29"/>
      <c r="B211" s="141"/>
      <c r="C211" s="142" t="s">
        <v>339</v>
      </c>
      <c r="D211" s="142" t="s">
        <v>114</v>
      </c>
      <c r="E211" s="143" t="s">
        <v>516</v>
      </c>
      <c r="F211" s="144" t="s">
        <v>517</v>
      </c>
      <c r="G211" s="145" t="s">
        <v>302</v>
      </c>
      <c r="H211" s="167"/>
      <c r="I211" s="147"/>
      <c r="J211" s="148">
        <f t="shared" si="30"/>
        <v>0</v>
      </c>
      <c r="K211" s="149"/>
      <c r="L211" s="30"/>
      <c r="M211" s="150" t="s">
        <v>1</v>
      </c>
      <c r="N211" s="151" t="s">
        <v>37</v>
      </c>
      <c r="O211" s="55"/>
      <c r="P211" s="152">
        <f t="shared" si="31"/>
        <v>0</v>
      </c>
      <c r="Q211" s="152">
        <v>0</v>
      </c>
      <c r="R211" s="152">
        <f t="shared" si="32"/>
        <v>0</v>
      </c>
      <c r="S211" s="152">
        <v>0</v>
      </c>
      <c r="T211" s="153">
        <f t="shared" si="3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4" t="s">
        <v>144</v>
      </c>
      <c r="AT211" s="154" t="s">
        <v>114</v>
      </c>
      <c r="AU211" s="154" t="s">
        <v>119</v>
      </c>
      <c r="AY211" s="14" t="s">
        <v>111</v>
      </c>
      <c r="BE211" s="155">
        <f t="shared" si="34"/>
        <v>0</v>
      </c>
      <c r="BF211" s="155">
        <f t="shared" si="35"/>
        <v>0</v>
      </c>
      <c r="BG211" s="155">
        <f t="shared" si="36"/>
        <v>0</v>
      </c>
      <c r="BH211" s="155">
        <f t="shared" si="37"/>
        <v>0</v>
      </c>
      <c r="BI211" s="155">
        <f t="shared" si="38"/>
        <v>0</v>
      </c>
      <c r="BJ211" s="14" t="s">
        <v>119</v>
      </c>
      <c r="BK211" s="155">
        <f t="shared" si="39"/>
        <v>0</v>
      </c>
      <c r="BL211" s="14" t="s">
        <v>144</v>
      </c>
      <c r="BM211" s="154" t="s">
        <v>322</v>
      </c>
    </row>
    <row r="212" spans="1:65" s="12" customFormat="1" ht="22.9" customHeight="1" x14ac:dyDescent="0.2">
      <c r="B212" s="128"/>
      <c r="D212" s="129" t="s">
        <v>70</v>
      </c>
      <c r="E212" s="139" t="s">
        <v>518</v>
      </c>
      <c r="F212" s="139" t="s">
        <v>519</v>
      </c>
      <c r="I212" s="131"/>
      <c r="J212" s="140">
        <f>BK212</f>
        <v>0</v>
      </c>
      <c r="L212" s="128"/>
      <c r="M212" s="133"/>
      <c r="N212" s="134"/>
      <c r="O212" s="134"/>
      <c r="P212" s="135">
        <f>SUM(P213:P217)</f>
        <v>0</v>
      </c>
      <c r="Q212" s="134"/>
      <c r="R212" s="135">
        <f>SUM(R213:R217)</f>
        <v>0.14960000000000001</v>
      </c>
      <c r="S212" s="134"/>
      <c r="T212" s="136">
        <f>SUM(T213:T217)</f>
        <v>0</v>
      </c>
      <c r="AR212" s="129" t="s">
        <v>119</v>
      </c>
      <c r="AT212" s="137" t="s">
        <v>70</v>
      </c>
      <c r="AU212" s="137" t="s">
        <v>79</v>
      </c>
      <c r="AY212" s="129" t="s">
        <v>111</v>
      </c>
      <c r="BK212" s="138">
        <f>SUM(BK213:BK217)</f>
        <v>0</v>
      </c>
    </row>
    <row r="213" spans="1:65" s="2" customFormat="1" ht="14.45" customHeight="1" x14ac:dyDescent="0.2">
      <c r="A213" s="29"/>
      <c r="B213" s="141"/>
      <c r="C213" s="142" t="s">
        <v>452</v>
      </c>
      <c r="D213" s="142" t="s">
        <v>114</v>
      </c>
      <c r="E213" s="143" t="s">
        <v>520</v>
      </c>
      <c r="F213" s="144" t="s">
        <v>521</v>
      </c>
      <c r="G213" s="145" t="s">
        <v>439</v>
      </c>
      <c r="H213" s="146">
        <v>20</v>
      </c>
      <c r="I213" s="147"/>
      <c r="J213" s="148">
        <f>ROUND(I213*H213,2)</f>
        <v>0</v>
      </c>
      <c r="K213" s="149"/>
      <c r="L213" s="30"/>
      <c r="M213" s="150" t="s">
        <v>1</v>
      </c>
      <c r="N213" s="151" t="s">
        <v>37</v>
      </c>
      <c r="O213" s="55"/>
      <c r="P213" s="152">
        <f>O213*H213</f>
        <v>0</v>
      </c>
      <c r="Q213" s="152">
        <v>8.4000000000000003E-4</v>
      </c>
      <c r="R213" s="152">
        <f>Q213*H213</f>
        <v>1.6800000000000002E-2</v>
      </c>
      <c r="S213" s="152">
        <v>0</v>
      </c>
      <c r="T213" s="153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4" t="s">
        <v>144</v>
      </c>
      <c r="AT213" s="154" t="s">
        <v>114</v>
      </c>
      <c r="AU213" s="154" t="s">
        <v>119</v>
      </c>
      <c r="AY213" s="14" t="s">
        <v>111</v>
      </c>
      <c r="BE213" s="155">
        <f>IF(N213="základná",J213,0)</f>
        <v>0</v>
      </c>
      <c r="BF213" s="155">
        <f>IF(N213="znížená",J213,0)</f>
        <v>0</v>
      </c>
      <c r="BG213" s="155">
        <f>IF(N213="zákl. prenesená",J213,0)</f>
        <v>0</v>
      </c>
      <c r="BH213" s="155">
        <f>IF(N213="zníž. prenesená",J213,0)</f>
        <v>0</v>
      </c>
      <c r="BI213" s="155">
        <f>IF(N213="nulová",J213,0)</f>
        <v>0</v>
      </c>
      <c r="BJ213" s="14" t="s">
        <v>119</v>
      </c>
      <c r="BK213" s="155">
        <f>ROUND(I213*H213,2)</f>
        <v>0</v>
      </c>
      <c r="BL213" s="14" t="s">
        <v>144</v>
      </c>
      <c r="BM213" s="154" t="s">
        <v>327</v>
      </c>
    </row>
    <row r="214" spans="1:65" s="2" customFormat="1" ht="24.2" customHeight="1" x14ac:dyDescent="0.2">
      <c r="A214" s="29"/>
      <c r="B214" s="141"/>
      <c r="C214" s="142" t="s">
        <v>522</v>
      </c>
      <c r="D214" s="142" t="s">
        <v>114</v>
      </c>
      <c r="E214" s="143" t="s">
        <v>523</v>
      </c>
      <c r="F214" s="144" t="s">
        <v>524</v>
      </c>
      <c r="G214" s="145" t="s">
        <v>126</v>
      </c>
      <c r="H214" s="146">
        <v>60</v>
      </c>
      <c r="I214" s="147"/>
      <c r="J214" s="148">
        <f>ROUND(I214*H214,2)</f>
        <v>0</v>
      </c>
      <c r="K214" s="149"/>
      <c r="L214" s="30"/>
      <c r="M214" s="150" t="s">
        <v>1</v>
      </c>
      <c r="N214" s="151" t="s">
        <v>37</v>
      </c>
      <c r="O214" s="55"/>
      <c r="P214" s="152">
        <f>O214*H214</f>
        <v>0</v>
      </c>
      <c r="Q214" s="152">
        <v>2.0300000000000001E-3</v>
      </c>
      <c r="R214" s="152">
        <f>Q214*H214</f>
        <v>0.12180000000000001</v>
      </c>
      <c r="S214" s="152">
        <v>0</v>
      </c>
      <c r="T214" s="153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4" t="s">
        <v>144</v>
      </c>
      <c r="AT214" s="154" t="s">
        <v>114</v>
      </c>
      <c r="AU214" s="154" t="s">
        <v>119</v>
      </c>
      <c r="AY214" s="14" t="s">
        <v>111</v>
      </c>
      <c r="BE214" s="155">
        <f>IF(N214="základná",J214,0)</f>
        <v>0</v>
      </c>
      <c r="BF214" s="155">
        <f>IF(N214="znížená",J214,0)</f>
        <v>0</v>
      </c>
      <c r="BG214" s="155">
        <f>IF(N214="zákl. prenesená",J214,0)</f>
        <v>0</v>
      </c>
      <c r="BH214" s="155">
        <f>IF(N214="zníž. prenesená",J214,0)</f>
        <v>0</v>
      </c>
      <c r="BI214" s="155">
        <f>IF(N214="nulová",J214,0)</f>
        <v>0</v>
      </c>
      <c r="BJ214" s="14" t="s">
        <v>119</v>
      </c>
      <c r="BK214" s="155">
        <f>ROUND(I214*H214,2)</f>
        <v>0</v>
      </c>
      <c r="BL214" s="14" t="s">
        <v>144</v>
      </c>
      <c r="BM214" s="154" t="s">
        <v>330</v>
      </c>
    </row>
    <row r="215" spans="1:65" s="2" customFormat="1" ht="14.45" customHeight="1" x14ac:dyDescent="0.2">
      <c r="A215" s="29"/>
      <c r="B215" s="141"/>
      <c r="C215" s="142" t="s">
        <v>227</v>
      </c>
      <c r="D215" s="142" t="s">
        <v>114</v>
      </c>
      <c r="E215" s="143" t="s">
        <v>525</v>
      </c>
      <c r="F215" s="144" t="s">
        <v>526</v>
      </c>
      <c r="G215" s="145" t="s">
        <v>439</v>
      </c>
      <c r="H215" s="146">
        <v>20</v>
      </c>
      <c r="I215" s="147"/>
      <c r="J215" s="148">
        <f>ROUND(I215*H215,2)</f>
        <v>0</v>
      </c>
      <c r="K215" s="149"/>
      <c r="L215" s="30"/>
      <c r="M215" s="150" t="s">
        <v>1</v>
      </c>
      <c r="N215" s="151" t="s">
        <v>37</v>
      </c>
      <c r="O215" s="55"/>
      <c r="P215" s="152">
        <f>O215*H215</f>
        <v>0</v>
      </c>
      <c r="Q215" s="152">
        <v>0</v>
      </c>
      <c r="R215" s="152">
        <f>Q215*H215</f>
        <v>0</v>
      </c>
      <c r="S215" s="152">
        <v>0</v>
      </c>
      <c r="T215" s="153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4" t="s">
        <v>144</v>
      </c>
      <c r="AT215" s="154" t="s">
        <v>114</v>
      </c>
      <c r="AU215" s="154" t="s">
        <v>119</v>
      </c>
      <c r="AY215" s="14" t="s">
        <v>111</v>
      </c>
      <c r="BE215" s="155">
        <f>IF(N215="základná",J215,0)</f>
        <v>0</v>
      </c>
      <c r="BF215" s="155">
        <f>IF(N215="znížená",J215,0)</f>
        <v>0</v>
      </c>
      <c r="BG215" s="155">
        <f>IF(N215="zákl. prenesená",J215,0)</f>
        <v>0</v>
      </c>
      <c r="BH215" s="155">
        <f>IF(N215="zníž. prenesená",J215,0)</f>
        <v>0</v>
      </c>
      <c r="BI215" s="155">
        <f>IF(N215="nulová",J215,0)</f>
        <v>0</v>
      </c>
      <c r="BJ215" s="14" t="s">
        <v>119</v>
      </c>
      <c r="BK215" s="155">
        <f>ROUND(I215*H215,2)</f>
        <v>0</v>
      </c>
      <c r="BL215" s="14" t="s">
        <v>144</v>
      </c>
      <c r="BM215" s="154" t="s">
        <v>335</v>
      </c>
    </row>
    <row r="216" spans="1:65" s="2" customFormat="1" ht="14.45" customHeight="1" x14ac:dyDescent="0.2">
      <c r="A216" s="29"/>
      <c r="B216" s="141"/>
      <c r="C216" s="142" t="s">
        <v>527</v>
      </c>
      <c r="D216" s="142" t="s">
        <v>114</v>
      </c>
      <c r="E216" s="143" t="s">
        <v>528</v>
      </c>
      <c r="F216" s="144" t="s">
        <v>529</v>
      </c>
      <c r="G216" s="145" t="s">
        <v>439</v>
      </c>
      <c r="H216" s="146">
        <v>20</v>
      </c>
      <c r="I216" s="147"/>
      <c r="J216" s="148">
        <f>ROUND(I216*H216,2)</f>
        <v>0</v>
      </c>
      <c r="K216" s="149"/>
      <c r="L216" s="30"/>
      <c r="M216" s="150" t="s">
        <v>1</v>
      </c>
      <c r="N216" s="151" t="s">
        <v>37</v>
      </c>
      <c r="O216" s="55"/>
      <c r="P216" s="152">
        <f>O216*H216</f>
        <v>0</v>
      </c>
      <c r="Q216" s="152">
        <v>5.5000000000000003E-4</v>
      </c>
      <c r="R216" s="152">
        <f>Q216*H216</f>
        <v>1.1000000000000001E-2</v>
      </c>
      <c r="S216" s="152">
        <v>0</v>
      </c>
      <c r="T216" s="153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4" t="s">
        <v>144</v>
      </c>
      <c r="AT216" s="154" t="s">
        <v>114</v>
      </c>
      <c r="AU216" s="154" t="s">
        <v>119</v>
      </c>
      <c r="AY216" s="14" t="s">
        <v>111</v>
      </c>
      <c r="BE216" s="155">
        <f>IF(N216="základná",J216,0)</f>
        <v>0</v>
      </c>
      <c r="BF216" s="155">
        <f>IF(N216="znížená",J216,0)</f>
        <v>0</v>
      </c>
      <c r="BG216" s="155">
        <f>IF(N216="zákl. prenesená",J216,0)</f>
        <v>0</v>
      </c>
      <c r="BH216" s="155">
        <f>IF(N216="zníž. prenesená",J216,0)</f>
        <v>0</v>
      </c>
      <c r="BI216" s="155">
        <f>IF(N216="nulová",J216,0)</f>
        <v>0</v>
      </c>
      <c r="BJ216" s="14" t="s">
        <v>119</v>
      </c>
      <c r="BK216" s="155">
        <f>ROUND(I216*H216,2)</f>
        <v>0</v>
      </c>
      <c r="BL216" s="14" t="s">
        <v>144</v>
      </c>
      <c r="BM216" s="154" t="s">
        <v>336</v>
      </c>
    </row>
    <row r="217" spans="1:65" s="2" customFormat="1" ht="24.2" customHeight="1" x14ac:dyDescent="0.2">
      <c r="A217" s="29"/>
      <c r="B217" s="141"/>
      <c r="C217" s="142" t="s">
        <v>230</v>
      </c>
      <c r="D217" s="142" t="s">
        <v>114</v>
      </c>
      <c r="E217" s="143" t="s">
        <v>530</v>
      </c>
      <c r="F217" s="144" t="s">
        <v>531</v>
      </c>
      <c r="G217" s="145" t="s">
        <v>302</v>
      </c>
      <c r="H217" s="167"/>
      <c r="I217" s="147"/>
      <c r="J217" s="148">
        <f>ROUND(I217*H217,2)</f>
        <v>0</v>
      </c>
      <c r="K217" s="149"/>
      <c r="L217" s="30"/>
      <c r="M217" s="150" t="s">
        <v>1</v>
      </c>
      <c r="N217" s="151" t="s">
        <v>37</v>
      </c>
      <c r="O217" s="55"/>
      <c r="P217" s="152">
        <f>O217*H217</f>
        <v>0</v>
      </c>
      <c r="Q217" s="152">
        <v>0</v>
      </c>
      <c r="R217" s="152">
        <f>Q217*H217</f>
        <v>0</v>
      </c>
      <c r="S217" s="152">
        <v>0</v>
      </c>
      <c r="T217" s="153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4" t="s">
        <v>144</v>
      </c>
      <c r="AT217" s="154" t="s">
        <v>114</v>
      </c>
      <c r="AU217" s="154" t="s">
        <v>119</v>
      </c>
      <c r="AY217" s="14" t="s">
        <v>111</v>
      </c>
      <c r="BE217" s="155">
        <f>IF(N217="základná",J217,0)</f>
        <v>0</v>
      </c>
      <c r="BF217" s="155">
        <f>IF(N217="znížená",J217,0)</f>
        <v>0</v>
      </c>
      <c r="BG217" s="155">
        <f>IF(N217="zákl. prenesená",J217,0)</f>
        <v>0</v>
      </c>
      <c r="BH217" s="155">
        <f>IF(N217="zníž. prenesená",J217,0)</f>
        <v>0</v>
      </c>
      <c r="BI217" s="155">
        <f>IF(N217="nulová",J217,0)</f>
        <v>0</v>
      </c>
      <c r="BJ217" s="14" t="s">
        <v>119</v>
      </c>
      <c r="BK217" s="155">
        <f>ROUND(I217*H217,2)</f>
        <v>0</v>
      </c>
      <c r="BL217" s="14" t="s">
        <v>144</v>
      </c>
      <c r="BM217" s="154" t="s">
        <v>343</v>
      </c>
    </row>
    <row r="218" spans="1:65" s="12" customFormat="1" ht="22.9" customHeight="1" x14ac:dyDescent="0.2">
      <c r="B218" s="128"/>
      <c r="D218" s="129" t="s">
        <v>70</v>
      </c>
      <c r="E218" s="139" t="s">
        <v>532</v>
      </c>
      <c r="F218" s="139" t="s">
        <v>533</v>
      </c>
      <c r="I218" s="131"/>
      <c r="J218" s="140">
        <f>BK218</f>
        <v>0</v>
      </c>
      <c r="L218" s="128"/>
      <c r="M218" s="133"/>
      <c r="N218" s="134"/>
      <c r="O218" s="134"/>
      <c r="P218" s="135">
        <f>P219</f>
        <v>0</v>
      </c>
      <c r="Q218" s="134"/>
      <c r="R218" s="135">
        <f>R219</f>
        <v>1.0000000000000001E-5</v>
      </c>
      <c r="S218" s="134"/>
      <c r="T218" s="136">
        <f>T219</f>
        <v>0.14000000000000001</v>
      </c>
      <c r="AR218" s="129" t="s">
        <v>119</v>
      </c>
      <c r="AT218" s="137" t="s">
        <v>70</v>
      </c>
      <c r="AU218" s="137" t="s">
        <v>79</v>
      </c>
      <c r="AY218" s="129" t="s">
        <v>111</v>
      </c>
      <c r="BK218" s="138">
        <f>BK219</f>
        <v>0</v>
      </c>
    </row>
    <row r="219" spans="1:65" s="2" customFormat="1" ht="14.45" customHeight="1" x14ac:dyDescent="0.2">
      <c r="A219" s="29"/>
      <c r="B219" s="141"/>
      <c r="C219" s="142" t="s">
        <v>534</v>
      </c>
      <c r="D219" s="142" t="s">
        <v>114</v>
      </c>
      <c r="E219" s="143" t="s">
        <v>535</v>
      </c>
      <c r="F219" s="144" t="s">
        <v>536</v>
      </c>
      <c r="G219" s="145" t="s">
        <v>537</v>
      </c>
      <c r="H219" s="146">
        <v>1</v>
      </c>
      <c r="I219" s="147"/>
      <c r="J219" s="148">
        <f>ROUND(I219*H219,2)</f>
        <v>0</v>
      </c>
      <c r="K219" s="149"/>
      <c r="L219" s="30"/>
      <c r="M219" s="150" t="s">
        <v>1</v>
      </c>
      <c r="N219" s="151" t="s">
        <v>37</v>
      </c>
      <c r="O219" s="55"/>
      <c r="P219" s="152">
        <f>O219*H219</f>
        <v>0</v>
      </c>
      <c r="Q219" s="152">
        <v>1.0000000000000001E-5</v>
      </c>
      <c r="R219" s="152">
        <f>Q219*H219</f>
        <v>1.0000000000000001E-5</v>
      </c>
      <c r="S219" s="152">
        <v>0.14000000000000001</v>
      </c>
      <c r="T219" s="153">
        <f>S219*H219</f>
        <v>0.14000000000000001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54" t="s">
        <v>144</v>
      </c>
      <c r="AT219" s="154" t="s">
        <v>114</v>
      </c>
      <c r="AU219" s="154" t="s">
        <v>119</v>
      </c>
      <c r="AY219" s="14" t="s">
        <v>111</v>
      </c>
      <c r="BE219" s="155">
        <f>IF(N219="základná",J219,0)</f>
        <v>0</v>
      </c>
      <c r="BF219" s="155">
        <f>IF(N219="znížená",J219,0)</f>
        <v>0</v>
      </c>
      <c r="BG219" s="155">
        <f>IF(N219="zákl. prenesená",J219,0)</f>
        <v>0</v>
      </c>
      <c r="BH219" s="155">
        <f>IF(N219="zníž. prenesená",J219,0)</f>
        <v>0</v>
      </c>
      <c r="BI219" s="155">
        <f>IF(N219="nulová",J219,0)</f>
        <v>0</v>
      </c>
      <c r="BJ219" s="14" t="s">
        <v>119</v>
      </c>
      <c r="BK219" s="155">
        <f>ROUND(I219*H219,2)</f>
        <v>0</v>
      </c>
      <c r="BL219" s="14" t="s">
        <v>144</v>
      </c>
      <c r="BM219" s="154" t="s">
        <v>538</v>
      </c>
    </row>
    <row r="220" spans="1:65" s="12" customFormat="1" ht="22.9" customHeight="1" x14ac:dyDescent="0.2">
      <c r="B220" s="128"/>
      <c r="D220" s="129" t="s">
        <v>70</v>
      </c>
      <c r="E220" s="139" t="s">
        <v>539</v>
      </c>
      <c r="F220" s="139" t="s">
        <v>540</v>
      </c>
      <c r="I220" s="131"/>
      <c r="J220" s="140">
        <f>BK220</f>
        <v>0</v>
      </c>
      <c r="L220" s="128"/>
      <c r="M220" s="133"/>
      <c r="N220" s="134"/>
      <c r="O220" s="134"/>
      <c r="P220" s="135">
        <f>SUM(P221:P238)</f>
        <v>0</v>
      </c>
      <c r="Q220" s="134"/>
      <c r="R220" s="135">
        <f>SUM(R221:R238)</f>
        <v>28.853924200000002</v>
      </c>
      <c r="S220" s="134"/>
      <c r="T220" s="136">
        <f>SUM(T221:T238)</f>
        <v>16.989322000000001</v>
      </c>
      <c r="AR220" s="129" t="s">
        <v>119</v>
      </c>
      <c r="AT220" s="137" t="s">
        <v>70</v>
      </c>
      <c r="AU220" s="137" t="s">
        <v>79</v>
      </c>
      <c r="AY220" s="129" t="s">
        <v>111</v>
      </c>
      <c r="BK220" s="138">
        <f>SUM(BK221:BK238)</f>
        <v>0</v>
      </c>
    </row>
    <row r="221" spans="1:65" s="2" customFormat="1" ht="24.2" customHeight="1" x14ac:dyDescent="0.2">
      <c r="A221" s="29"/>
      <c r="B221" s="141"/>
      <c r="C221" s="142" t="s">
        <v>232</v>
      </c>
      <c r="D221" s="142" t="s">
        <v>114</v>
      </c>
      <c r="E221" s="143" t="s">
        <v>541</v>
      </c>
      <c r="F221" s="144" t="s">
        <v>542</v>
      </c>
      <c r="G221" s="145" t="s">
        <v>126</v>
      </c>
      <c r="H221" s="146">
        <v>329.98200000000003</v>
      </c>
      <c r="I221" s="147"/>
      <c r="J221" s="148">
        <f t="shared" ref="J221:J238" si="40">ROUND(I221*H221,2)</f>
        <v>0</v>
      </c>
      <c r="K221" s="149"/>
      <c r="L221" s="30"/>
      <c r="M221" s="150" t="s">
        <v>1</v>
      </c>
      <c r="N221" s="151" t="s">
        <v>37</v>
      </c>
      <c r="O221" s="55"/>
      <c r="P221" s="152">
        <f t="shared" ref="P221:P238" si="41">O221*H221</f>
        <v>0</v>
      </c>
      <c r="Q221" s="152">
        <v>2.5999999999999998E-4</v>
      </c>
      <c r="R221" s="152">
        <f t="shared" ref="R221:R238" si="42">Q221*H221</f>
        <v>8.5795319999999994E-2</v>
      </c>
      <c r="S221" s="152">
        <v>0</v>
      </c>
      <c r="T221" s="153">
        <f t="shared" ref="T221:T238" si="43"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4" t="s">
        <v>144</v>
      </c>
      <c r="AT221" s="154" t="s">
        <v>114</v>
      </c>
      <c r="AU221" s="154" t="s">
        <v>119</v>
      </c>
      <c r="AY221" s="14" t="s">
        <v>111</v>
      </c>
      <c r="BE221" s="155">
        <f t="shared" ref="BE221:BE238" si="44">IF(N221="základná",J221,0)</f>
        <v>0</v>
      </c>
      <c r="BF221" s="155">
        <f t="shared" ref="BF221:BF238" si="45">IF(N221="znížená",J221,0)</f>
        <v>0</v>
      </c>
      <c r="BG221" s="155">
        <f t="shared" ref="BG221:BG238" si="46">IF(N221="zákl. prenesená",J221,0)</f>
        <v>0</v>
      </c>
      <c r="BH221" s="155">
        <f t="shared" ref="BH221:BH238" si="47">IF(N221="zníž. prenesená",J221,0)</f>
        <v>0</v>
      </c>
      <c r="BI221" s="155">
        <f t="shared" ref="BI221:BI238" si="48">IF(N221="nulová",J221,0)</f>
        <v>0</v>
      </c>
      <c r="BJ221" s="14" t="s">
        <v>119</v>
      </c>
      <c r="BK221" s="155">
        <f t="shared" ref="BK221:BK238" si="49">ROUND(I221*H221,2)</f>
        <v>0</v>
      </c>
      <c r="BL221" s="14" t="s">
        <v>144</v>
      </c>
      <c r="BM221" s="154" t="s">
        <v>543</v>
      </c>
    </row>
    <row r="222" spans="1:65" s="2" customFormat="1" ht="24.2" customHeight="1" x14ac:dyDescent="0.2">
      <c r="A222" s="29"/>
      <c r="B222" s="141"/>
      <c r="C222" s="142" t="s">
        <v>544</v>
      </c>
      <c r="D222" s="142" t="s">
        <v>114</v>
      </c>
      <c r="E222" s="143" t="s">
        <v>545</v>
      </c>
      <c r="F222" s="144" t="s">
        <v>546</v>
      </c>
      <c r="G222" s="145" t="s">
        <v>126</v>
      </c>
      <c r="H222" s="146">
        <v>1053.2</v>
      </c>
      <c r="I222" s="147"/>
      <c r="J222" s="148">
        <f t="shared" si="40"/>
        <v>0</v>
      </c>
      <c r="K222" s="149"/>
      <c r="L222" s="30"/>
      <c r="M222" s="150" t="s">
        <v>1</v>
      </c>
      <c r="N222" s="151" t="s">
        <v>37</v>
      </c>
      <c r="O222" s="55"/>
      <c r="P222" s="152">
        <f t="shared" si="41"/>
        <v>0</v>
      </c>
      <c r="Q222" s="152">
        <v>0</v>
      </c>
      <c r="R222" s="152">
        <f t="shared" si="42"/>
        <v>0</v>
      </c>
      <c r="S222" s="152">
        <v>0</v>
      </c>
      <c r="T222" s="153">
        <f t="shared" si="4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4" t="s">
        <v>144</v>
      </c>
      <c r="AT222" s="154" t="s">
        <v>114</v>
      </c>
      <c r="AU222" s="154" t="s">
        <v>119</v>
      </c>
      <c r="AY222" s="14" t="s">
        <v>111</v>
      </c>
      <c r="BE222" s="155">
        <f t="shared" si="44"/>
        <v>0</v>
      </c>
      <c r="BF222" s="155">
        <f t="shared" si="45"/>
        <v>0</v>
      </c>
      <c r="BG222" s="155">
        <f t="shared" si="46"/>
        <v>0</v>
      </c>
      <c r="BH222" s="155">
        <f t="shared" si="47"/>
        <v>0</v>
      </c>
      <c r="BI222" s="155">
        <f t="shared" si="48"/>
        <v>0</v>
      </c>
      <c r="BJ222" s="14" t="s">
        <v>119</v>
      </c>
      <c r="BK222" s="155">
        <f t="shared" si="49"/>
        <v>0</v>
      </c>
      <c r="BL222" s="14" t="s">
        <v>144</v>
      </c>
      <c r="BM222" s="154" t="s">
        <v>547</v>
      </c>
    </row>
    <row r="223" spans="1:65" s="2" customFormat="1" ht="24.2" customHeight="1" x14ac:dyDescent="0.2">
      <c r="A223" s="29"/>
      <c r="B223" s="141"/>
      <c r="C223" s="156" t="s">
        <v>235</v>
      </c>
      <c r="D223" s="156" t="s">
        <v>108</v>
      </c>
      <c r="E223" s="157" t="s">
        <v>548</v>
      </c>
      <c r="F223" s="158" t="s">
        <v>549</v>
      </c>
      <c r="G223" s="159" t="s">
        <v>326</v>
      </c>
      <c r="H223" s="160">
        <v>2.3170000000000002</v>
      </c>
      <c r="I223" s="161"/>
      <c r="J223" s="162">
        <f t="shared" si="40"/>
        <v>0</v>
      </c>
      <c r="K223" s="163"/>
      <c r="L223" s="164"/>
      <c r="M223" s="165" t="s">
        <v>1</v>
      </c>
      <c r="N223" s="166" t="s">
        <v>37</v>
      </c>
      <c r="O223" s="55"/>
      <c r="P223" s="152">
        <f t="shared" si="41"/>
        <v>0</v>
      </c>
      <c r="Q223" s="152">
        <v>0.55000000000000004</v>
      </c>
      <c r="R223" s="152">
        <f t="shared" si="42"/>
        <v>1.2743500000000001</v>
      </c>
      <c r="S223" s="152">
        <v>0</v>
      </c>
      <c r="T223" s="153">
        <f t="shared" si="4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4" t="s">
        <v>169</v>
      </c>
      <c r="AT223" s="154" t="s">
        <v>108</v>
      </c>
      <c r="AU223" s="154" t="s">
        <v>119</v>
      </c>
      <c r="AY223" s="14" t="s">
        <v>111</v>
      </c>
      <c r="BE223" s="155">
        <f t="shared" si="44"/>
        <v>0</v>
      </c>
      <c r="BF223" s="155">
        <f t="shared" si="45"/>
        <v>0</v>
      </c>
      <c r="BG223" s="155">
        <f t="shared" si="46"/>
        <v>0</v>
      </c>
      <c r="BH223" s="155">
        <f t="shared" si="47"/>
        <v>0</v>
      </c>
      <c r="BI223" s="155">
        <f t="shared" si="48"/>
        <v>0</v>
      </c>
      <c r="BJ223" s="14" t="s">
        <v>119</v>
      </c>
      <c r="BK223" s="155">
        <f t="shared" si="49"/>
        <v>0</v>
      </c>
      <c r="BL223" s="14" t="s">
        <v>144</v>
      </c>
      <c r="BM223" s="154" t="s">
        <v>550</v>
      </c>
    </row>
    <row r="224" spans="1:65" s="2" customFormat="1" ht="24.2" customHeight="1" x14ac:dyDescent="0.2">
      <c r="A224" s="29"/>
      <c r="B224" s="141"/>
      <c r="C224" s="142" t="s">
        <v>551</v>
      </c>
      <c r="D224" s="142" t="s">
        <v>114</v>
      </c>
      <c r="E224" s="143" t="s">
        <v>552</v>
      </c>
      <c r="F224" s="144" t="s">
        <v>553</v>
      </c>
      <c r="G224" s="145" t="s">
        <v>334</v>
      </c>
      <c r="H224" s="146">
        <v>1473.29</v>
      </c>
      <c r="I224" s="147"/>
      <c r="J224" s="148">
        <f t="shared" si="40"/>
        <v>0</v>
      </c>
      <c r="K224" s="149"/>
      <c r="L224" s="30"/>
      <c r="M224" s="150" t="s">
        <v>1</v>
      </c>
      <c r="N224" s="151" t="s">
        <v>37</v>
      </c>
      <c r="O224" s="55"/>
      <c r="P224" s="152">
        <f t="shared" si="41"/>
        <v>0</v>
      </c>
      <c r="Q224" s="152">
        <v>0</v>
      </c>
      <c r="R224" s="152">
        <f t="shared" si="42"/>
        <v>0</v>
      </c>
      <c r="S224" s="152">
        <v>0</v>
      </c>
      <c r="T224" s="153">
        <f t="shared" si="4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4" t="s">
        <v>144</v>
      </c>
      <c r="AT224" s="154" t="s">
        <v>114</v>
      </c>
      <c r="AU224" s="154" t="s">
        <v>119</v>
      </c>
      <c r="AY224" s="14" t="s">
        <v>111</v>
      </c>
      <c r="BE224" s="155">
        <f t="shared" si="44"/>
        <v>0</v>
      </c>
      <c r="BF224" s="155">
        <f t="shared" si="45"/>
        <v>0</v>
      </c>
      <c r="BG224" s="155">
        <f t="shared" si="46"/>
        <v>0</v>
      </c>
      <c r="BH224" s="155">
        <f t="shared" si="47"/>
        <v>0</v>
      </c>
      <c r="BI224" s="155">
        <f t="shared" si="48"/>
        <v>0</v>
      </c>
      <c r="BJ224" s="14" t="s">
        <v>119</v>
      </c>
      <c r="BK224" s="155">
        <f t="shared" si="49"/>
        <v>0</v>
      </c>
      <c r="BL224" s="14" t="s">
        <v>144</v>
      </c>
      <c r="BM224" s="154" t="s">
        <v>554</v>
      </c>
    </row>
    <row r="225" spans="1:65" s="2" customFormat="1" ht="37.9" customHeight="1" x14ac:dyDescent="0.2">
      <c r="A225" s="29"/>
      <c r="B225" s="141"/>
      <c r="C225" s="142" t="s">
        <v>239</v>
      </c>
      <c r="D225" s="142" t="s">
        <v>114</v>
      </c>
      <c r="E225" s="143" t="s">
        <v>555</v>
      </c>
      <c r="F225" s="144" t="s">
        <v>556</v>
      </c>
      <c r="G225" s="145" t="s">
        <v>126</v>
      </c>
      <c r="H225" s="146">
        <v>1232.3109999999999</v>
      </c>
      <c r="I225" s="147"/>
      <c r="J225" s="148">
        <f t="shared" si="40"/>
        <v>0</v>
      </c>
      <c r="K225" s="149"/>
      <c r="L225" s="30"/>
      <c r="M225" s="150" t="s">
        <v>1</v>
      </c>
      <c r="N225" s="151" t="s">
        <v>37</v>
      </c>
      <c r="O225" s="55"/>
      <c r="P225" s="152">
        <f t="shared" si="41"/>
        <v>0</v>
      </c>
      <c r="Q225" s="152">
        <v>2.5999999999999998E-4</v>
      </c>
      <c r="R225" s="152">
        <f t="shared" si="42"/>
        <v>0.32040085999999995</v>
      </c>
      <c r="S225" s="152">
        <v>0</v>
      </c>
      <c r="T225" s="153">
        <f t="shared" si="4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4" t="s">
        <v>144</v>
      </c>
      <c r="AT225" s="154" t="s">
        <v>114</v>
      </c>
      <c r="AU225" s="154" t="s">
        <v>119</v>
      </c>
      <c r="AY225" s="14" t="s">
        <v>111</v>
      </c>
      <c r="BE225" s="155">
        <f t="shared" si="44"/>
        <v>0</v>
      </c>
      <c r="BF225" s="155">
        <f t="shared" si="45"/>
        <v>0</v>
      </c>
      <c r="BG225" s="155">
        <f t="shared" si="46"/>
        <v>0</v>
      </c>
      <c r="BH225" s="155">
        <f t="shared" si="47"/>
        <v>0</v>
      </c>
      <c r="BI225" s="155">
        <f t="shared" si="48"/>
        <v>0</v>
      </c>
      <c r="BJ225" s="14" t="s">
        <v>119</v>
      </c>
      <c r="BK225" s="155">
        <f t="shared" si="49"/>
        <v>0</v>
      </c>
      <c r="BL225" s="14" t="s">
        <v>144</v>
      </c>
      <c r="BM225" s="154" t="s">
        <v>557</v>
      </c>
    </row>
    <row r="226" spans="1:65" s="2" customFormat="1" ht="14.45" customHeight="1" x14ac:dyDescent="0.2">
      <c r="A226" s="29"/>
      <c r="B226" s="141"/>
      <c r="C226" s="156" t="s">
        <v>558</v>
      </c>
      <c r="D226" s="156" t="s">
        <v>108</v>
      </c>
      <c r="E226" s="157" t="s">
        <v>559</v>
      </c>
      <c r="F226" s="158" t="s">
        <v>560</v>
      </c>
      <c r="G226" s="159" t="s">
        <v>326</v>
      </c>
      <c r="H226" s="160">
        <v>6.5069999999999997</v>
      </c>
      <c r="I226" s="161"/>
      <c r="J226" s="162">
        <f t="shared" si="40"/>
        <v>0</v>
      </c>
      <c r="K226" s="163"/>
      <c r="L226" s="164"/>
      <c r="M226" s="165" t="s">
        <v>1</v>
      </c>
      <c r="N226" s="166" t="s">
        <v>37</v>
      </c>
      <c r="O226" s="55"/>
      <c r="P226" s="152">
        <f t="shared" si="41"/>
        <v>0</v>
      </c>
      <c r="Q226" s="152">
        <v>0.55000000000000004</v>
      </c>
      <c r="R226" s="152">
        <f t="shared" si="42"/>
        <v>3.5788500000000001</v>
      </c>
      <c r="S226" s="152">
        <v>0</v>
      </c>
      <c r="T226" s="153">
        <f t="shared" si="4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4" t="s">
        <v>169</v>
      </c>
      <c r="AT226" s="154" t="s">
        <v>108</v>
      </c>
      <c r="AU226" s="154" t="s">
        <v>119</v>
      </c>
      <c r="AY226" s="14" t="s">
        <v>111</v>
      </c>
      <c r="BE226" s="155">
        <f t="shared" si="44"/>
        <v>0</v>
      </c>
      <c r="BF226" s="155">
        <f t="shared" si="45"/>
        <v>0</v>
      </c>
      <c r="BG226" s="155">
        <f t="shared" si="46"/>
        <v>0</v>
      </c>
      <c r="BH226" s="155">
        <f t="shared" si="47"/>
        <v>0</v>
      </c>
      <c r="BI226" s="155">
        <f t="shared" si="48"/>
        <v>0</v>
      </c>
      <c r="BJ226" s="14" t="s">
        <v>119</v>
      </c>
      <c r="BK226" s="155">
        <f t="shared" si="49"/>
        <v>0</v>
      </c>
      <c r="BL226" s="14" t="s">
        <v>144</v>
      </c>
      <c r="BM226" s="154" t="s">
        <v>561</v>
      </c>
    </row>
    <row r="227" spans="1:65" s="2" customFormat="1" ht="14.45" customHeight="1" x14ac:dyDescent="0.2">
      <c r="A227" s="29"/>
      <c r="B227" s="141"/>
      <c r="C227" s="142" t="s">
        <v>242</v>
      </c>
      <c r="D227" s="142" t="s">
        <v>114</v>
      </c>
      <c r="E227" s="143" t="s">
        <v>562</v>
      </c>
      <c r="F227" s="144" t="s">
        <v>563</v>
      </c>
      <c r="G227" s="145" t="s">
        <v>334</v>
      </c>
      <c r="H227" s="146">
        <v>1473.29</v>
      </c>
      <c r="I227" s="147"/>
      <c r="J227" s="148">
        <f t="shared" si="40"/>
        <v>0</v>
      </c>
      <c r="K227" s="149"/>
      <c r="L227" s="30"/>
      <c r="M227" s="150" t="s">
        <v>1</v>
      </c>
      <c r="N227" s="151" t="s">
        <v>37</v>
      </c>
      <c r="O227" s="55"/>
      <c r="P227" s="152">
        <f t="shared" si="41"/>
        <v>0</v>
      </c>
      <c r="Q227" s="152">
        <v>0</v>
      </c>
      <c r="R227" s="152">
        <f t="shared" si="42"/>
        <v>0</v>
      </c>
      <c r="S227" s="152">
        <v>0</v>
      </c>
      <c r="T227" s="153">
        <f t="shared" si="4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4" t="s">
        <v>144</v>
      </c>
      <c r="AT227" s="154" t="s">
        <v>114</v>
      </c>
      <c r="AU227" s="154" t="s">
        <v>119</v>
      </c>
      <c r="AY227" s="14" t="s">
        <v>111</v>
      </c>
      <c r="BE227" s="155">
        <f t="shared" si="44"/>
        <v>0</v>
      </c>
      <c r="BF227" s="155">
        <f t="shared" si="45"/>
        <v>0</v>
      </c>
      <c r="BG227" s="155">
        <f t="shared" si="46"/>
        <v>0</v>
      </c>
      <c r="BH227" s="155">
        <f t="shared" si="47"/>
        <v>0</v>
      </c>
      <c r="BI227" s="155">
        <f t="shared" si="48"/>
        <v>0</v>
      </c>
      <c r="BJ227" s="14" t="s">
        <v>119</v>
      </c>
      <c r="BK227" s="155">
        <f t="shared" si="49"/>
        <v>0</v>
      </c>
      <c r="BL227" s="14" t="s">
        <v>144</v>
      </c>
      <c r="BM227" s="154" t="s">
        <v>564</v>
      </c>
    </row>
    <row r="228" spans="1:65" s="2" customFormat="1" ht="14.45" customHeight="1" x14ac:dyDescent="0.2">
      <c r="A228" s="29"/>
      <c r="B228" s="141"/>
      <c r="C228" s="156" t="s">
        <v>565</v>
      </c>
      <c r="D228" s="156" t="s">
        <v>108</v>
      </c>
      <c r="E228" s="157" t="s">
        <v>566</v>
      </c>
      <c r="F228" s="158" t="s">
        <v>567</v>
      </c>
      <c r="G228" s="159" t="s">
        <v>326</v>
      </c>
      <c r="H228" s="160">
        <v>12.965</v>
      </c>
      <c r="I228" s="161"/>
      <c r="J228" s="162">
        <f t="shared" si="40"/>
        <v>0</v>
      </c>
      <c r="K228" s="163"/>
      <c r="L228" s="164"/>
      <c r="M228" s="165" t="s">
        <v>1</v>
      </c>
      <c r="N228" s="166" t="s">
        <v>37</v>
      </c>
      <c r="O228" s="55"/>
      <c r="P228" s="152">
        <f t="shared" si="41"/>
        <v>0</v>
      </c>
      <c r="Q228" s="152">
        <v>0.55000000000000004</v>
      </c>
      <c r="R228" s="152">
        <f t="shared" si="42"/>
        <v>7.1307500000000008</v>
      </c>
      <c r="S228" s="152">
        <v>0</v>
      </c>
      <c r="T228" s="153">
        <f t="shared" si="4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54" t="s">
        <v>169</v>
      </c>
      <c r="AT228" s="154" t="s">
        <v>108</v>
      </c>
      <c r="AU228" s="154" t="s">
        <v>119</v>
      </c>
      <c r="AY228" s="14" t="s">
        <v>111</v>
      </c>
      <c r="BE228" s="155">
        <f t="shared" si="44"/>
        <v>0</v>
      </c>
      <c r="BF228" s="155">
        <f t="shared" si="45"/>
        <v>0</v>
      </c>
      <c r="BG228" s="155">
        <f t="shared" si="46"/>
        <v>0</v>
      </c>
      <c r="BH228" s="155">
        <f t="shared" si="47"/>
        <v>0</v>
      </c>
      <c r="BI228" s="155">
        <f t="shared" si="48"/>
        <v>0</v>
      </c>
      <c r="BJ228" s="14" t="s">
        <v>119</v>
      </c>
      <c r="BK228" s="155">
        <f t="shared" si="49"/>
        <v>0</v>
      </c>
      <c r="BL228" s="14" t="s">
        <v>144</v>
      </c>
      <c r="BM228" s="154" t="s">
        <v>568</v>
      </c>
    </row>
    <row r="229" spans="1:65" s="2" customFormat="1" ht="24.2" customHeight="1" x14ac:dyDescent="0.2">
      <c r="A229" s="29"/>
      <c r="B229" s="141"/>
      <c r="C229" s="142" t="s">
        <v>246</v>
      </c>
      <c r="D229" s="142" t="s">
        <v>114</v>
      </c>
      <c r="E229" s="143" t="s">
        <v>569</v>
      </c>
      <c r="F229" s="144" t="s">
        <v>570</v>
      </c>
      <c r="G229" s="145" t="s">
        <v>334</v>
      </c>
      <c r="H229" s="146">
        <v>1473.29</v>
      </c>
      <c r="I229" s="147"/>
      <c r="J229" s="148">
        <f t="shared" si="40"/>
        <v>0</v>
      </c>
      <c r="K229" s="149"/>
      <c r="L229" s="30"/>
      <c r="M229" s="150" t="s">
        <v>1</v>
      </c>
      <c r="N229" s="151" t="s">
        <v>37</v>
      </c>
      <c r="O229" s="55"/>
      <c r="P229" s="152">
        <f t="shared" si="41"/>
        <v>0</v>
      </c>
      <c r="Q229" s="152">
        <v>0</v>
      </c>
      <c r="R229" s="152">
        <f t="shared" si="42"/>
        <v>0</v>
      </c>
      <c r="S229" s="152">
        <v>5.0000000000000001E-3</v>
      </c>
      <c r="T229" s="153">
        <f t="shared" si="43"/>
        <v>7.3664500000000004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4" t="s">
        <v>144</v>
      </c>
      <c r="AT229" s="154" t="s">
        <v>114</v>
      </c>
      <c r="AU229" s="154" t="s">
        <v>119</v>
      </c>
      <c r="AY229" s="14" t="s">
        <v>111</v>
      </c>
      <c r="BE229" s="155">
        <f t="shared" si="44"/>
        <v>0</v>
      </c>
      <c r="BF229" s="155">
        <f t="shared" si="45"/>
        <v>0</v>
      </c>
      <c r="BG229" s="155">
        <f t="shared" si="46"/>
        <v>0</v>
      </c>
      <c r="BH229" s="155">
        <f t="shared" si="47"/>
        <v>0</v>
      </c>
      <c r="BI229" s="155">
        <f t="shared" si="48"/>
        <v>0</v>
      </c>
      <c r="BJ229" s="14" t="s">
        <v>119</v>
      </c>
      <c r="BK229" s="155">
        <f t="shared" si="49"/>
        <v>0</v>
      </c>
      <c r="BL229" s="14" t="s">
        <v>144</v>
      </c>
      <c r="BM229" s="154" t="s">
        <v>571</v>
      </c>
    </row>
    <row r="230" spans="1:65" s="2" customFormat="1" ht="14.45" customHeight="1" x14ac:dyDescent="0.2">
      <c r="A230" s="29"/>
      <c r="B230" s="141"/>
      <c r="C230" s="142" t="s">
        <v>572</v>
      </c>
      <c r="D230" s="142" t="s">
        <v>114</v>
      </c>
      <c r="E230" s="143" t="s">
        <v>573</v>
      </c>
      <c r="F230" s="144" t="s">
        <v>574</v>
      </c>
      <c r="G230" s="145" t="s">
        <v>334</v>
      </c>
      <c r="H230" s="146">
        <v>1473.29</v>
      </c>
      <c r="I230" s="147"/>
      <c r="J230" s="148">
        <f t="shared" si="40"/>
        <v>0</v>
      </c>
      <c r="K230" s="149"/>
      <c r="L230" s="30"/>
      <c r="M230" s="150" t="s">
        <v>1</v>
      </c>
      <c r="N230" s="151" t="s">
        <v>37</v>
      </c>
      <c r="O230" s="55"/>
      <c r="P230" s="152">
        <f t="shared" si="41"/>
        <v>0</v>
      </c>
      <c r="Q230" s="152">
        <v>0</v>
      </c>
      <c r="R230" s="152">
        <f t="shared" si="42"/>
        <v>0</v>
      </c>
      <c r="S230" s="152">
        <v>0</v>
      </c>
      <c r="T230" s="153">
        <f t="shared" si="4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4" t="s">
        <v>144</v>
      </c>
      <c r="AT230" s="154" t="s">
        <v>114</v>
      </c>
      <c r="AU230" s="154" t="s">
        <v>119</v>
      </c>
      <c r="AY230" s="14" t="s">
        <v>111</v>
      </c>
      <c r="BE230" s="155">
        <f t="shared" si="44"/>
        <v>0</v>
      </c>
      <c r="BF230" s="155">
        <f t="shared" si="45"/>
        <v>0</v>
      </c>
      <c r="BG230" s="155">
        <f t="shared" si="46"/>
        <v>0</v>
      </c>
      <c r="BH230" s="155">
        <f t="shared" si="47"/>
        <v>0</v>
      </c>
      <c r="BI230" s="155">
        <f t="shared" si="48"/>
        <v>0</v>
      </c>
      <c r="BJ230" s="14" t="s">
        <v>119</v>
      </c>
      <c r="BK230" s="155">
        <f t="shared" si="49"/>
        <v>0</v>
      </c>
      <c r="BL230" s="14" t="s">
        <v>144</v>
      </c>
      <c r="BM230" s="154" t="s">
        <v>575</v>
      </c>
    </row>
    <row r="231" spans="1:65" s="2" customFormat="1" ht="37.9" customHeight="1" x14ac:dyDescent="0.2">
      <c r="A231" s="29"/>
      <c r="B231" s="141"/>
      <c r="C231" s="142" t="s">
        <v>249</v>
      </c>
      <c r="D231" s="142" t="s">
        <v>114</v>
      </c>
      <c r="E231" s="143" t="s">
        <v>576</v>
      </c>
      <c r="F231" s="144" t="s">
        <v>577</v>
      </c>
      <c r="G231" s="145" t="s">
        <v>326</v>
      </c>
      <c r="H231" s="146">
        <v>47.805</v>
      </c>
      <c r="I231" s="147"/>
      <c r="J231" s="148">
        <f t="shared" si="40"/>
        <v>0</v>
      </c>
      <c r="K231" s="149"/>
      <c r="L231" s="30"/>
      <c r="M231" s="150" t="s">
        <v>1</v>
      </c>
      <c r="N231" s="151" t="s">
        <v>37</v>
      </c>
      <c r="O231" s="55"/>
      <c r="P231" s="152">
        <f t="shared" si="41"/>
        <v>0</v>
      </c>
      <c r="Q231" s="152">
        <v>2.3099999999999999E-2</v>
      </c>
      <c r="R231" s="152">
        <f t="shared" si="42"/>
        <v>1.1042954999999999</v>
      </c>
      <c r="S231" s="152">
        <v>0</v>
      </c>
      <c r="T231" s="153">
        <f t="shared" si="4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4" t="s">
        <v>144</v>
      </c>
      <c r="AT231" s="154" t="s">
        <v>114</v>
      </c>
      <c r="AU231" s="154" t="s">
        <v>119</v>
      </c>
      <c r="AY231" s="14" t="s">
        <v>111</v>
      </c>
      <c r="BE231" s="155">
        <f t="shared" si="44"/>
        <v>0</v>
      </c>
      <c r="BF231" s="155">
        <f t="shared" si="45"/>
        <v>0</v>
      </c>
      <c r="BG231" s="155">
        <f t="shared" si="46"/>
        <v>0</v>
      </c>
      <c r="BH231" s="155">
        <f t="shared" si="47"/>
        <v>0</v>
      </c>
      <c r="BI231" s="155">
        <f t="shared" si="48"/>
        <v>0</v>
      </c>
      <c r="BJ231" s="14" t="s">
        <v>119</v>
      </c>
      <c r="BK231" s="155">
        <f t="shared" si="49"/>
        <v>0</v>
      </c>
      <c r="BL231" s="14" t="s">
        <v>144</v>
      </c>
      <c r="BM231" s="154" t="s">
        <v>578</v>
      </c>
    </row>
    <row r="232" spans="1:65" s="2" customFormat="1" ht="24.2" customHeight="1" x14ac:dyDescent="0.2">
      <c r="A232" s="29"/>
      <c r="B232" s="141"/>
      <c r="C232" s="142" t="s">
        <v>579</v>
      </c>
      <c r="D232" s="142" t="s">
        <v>114</v>
      </c>
      <c r="E232" s="143" t="s">
        <v>580</v>
      </c>
      <c r="F232" s="144" t="s">
        <v>581</v>
      </c>
      <c r="G232" s="145" t="s">
        <v>334</v>
      </c>
      <c r="H232" s="146">
        <v>346.72199999999998</v>
      </c>
      <c r="I232" s="147"/>
      <c r="J232" s="148">
        <f t="shared" si="40"/>
        <v>0</v>
      </c>
      <c r="K232" s="149"/>
      <c r="L232" s="30"/>
      <c r="M232" s="150" t="s">
        <v>1</v>
      </c>
      <c r="N232" s="151" t="s">
        <v>37</v>
      </c>
      <c r="O232" s="55"/>
      <c r="P232" s="152">
        <f t="shared" si="41"/>
        <v>0</v>
      </c>
      <c r="Q232" s="152">
        <v>1.8000000000000001E-4</v>
      </c>
      <c r="R232" s="152">
        <f t="shared" si="42"/>
        <v>6.240996E-2</v>
      </c>
      <c r="S232" s="152">
        <v>0</v>
      </c>
      <c r="T232" s="153">
        <f t="shared" si="4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4" t="s">
        <v>144</v>
      </c>
      <c r="AT232" s="154" t="s">
        <v>114</v>
      </c>
      <c r="AU232" s="154" t="s">
        <v>119</v>
      </c>
      <c r="AY232" s="14" t="s">
        <v>111</v>
      </c>
      <c r="BE232" s="155">
        <f t="shared" si="44"/>
        <v>0</v>
      </c>
      <c r="BF232" s="155">
        <f t="shared" si="45"/>
        <v>0</v>
      </c>
      <c r="BG232" s="155">
        <f t="shared" si="46"/>
        <v>0</v>
      </c>
      <c r="BH232" s="155">
        <f t="shared" si="47"/>
        <v>0</v>
      </c>
      <c r="BI232" s="155">
        <f t="shared" si="48"/>
        <v>0</v>
      </c>
      <c r="BJ232" s="14" t="s">
        <v>119</v>
      </c>
      <c r="BK232" s="155">
        <f t="shared" si="49"/>
        <v>0</v>
      </c>
      <c r="BL232" s="14" t="s">
        <v>144</v>
      </c>
      <c r="BM232" s="154" t="s">
        <v>582</v>
      </c>
    </row>
    <row r="233" spans="1:65" s="2" customFormat="1" ht="37.9" customHeight="1" x14ac:dyDescent="0.2">
      <c r="A233" s="29"/>
      <c r="B233" s="141"/>
      <c r="C233" s="142" t="s">
        <v>253</v>
      </c>
      <c r="D233" s="142" t="s">
        <v>114</v>
      </c>
      <c r="E233" s="143" t="s">
        <v>583</v>
      </c>
      <c r="F233" s="144" t="s">
        <v>584</v>
      </c>
      <c r="G233" s="145" t="s">
        <v>334</v>
      </c>
      <c r="H233" s="146">
        <v>72.453999999999994</v>
      </c>
      <c r="I233" s="147"/>
      <c r="J233" s="148">
        <f t="shared" si="40"/>
        <v>0</v>
      </c>
      <c r="K233" s="149"/>
      <c r="L233" s="30"/>
      <c r="M233" s="150" t="s">
        <v>1</v>
      </c>
      <c r="N233" s="151" t="s">
        <v>37</v>
      </c>
      <c r="O233" s="55"/>
      <c r="P233" s="152">
        <f t="shared" si="41"/>
        <v>0</v>
      </c>
      <c r="Q233" s="152">
        <v>1.3639999999999999E-2</v>
      </c>
      <c r="R233" s="152">
        <f t="shared" si="42"/>
        <v>0.98827255999999986</v>
      </c>
      <c r="S233" s="152">
        <v>0</v>
      </c>
      <c r="T233" s="153">
        <f t="shared" si="4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4" t="s">
        <v>144</v>
      </c>
      <c r="AT233" s="154" t="s">
        <v>114</v>
      </c>
      <c r="AU233" s="154" t="s">
        <v>119</v>
      </c>
      <c r="AY233" s="14" t="s">
        <v>111</v>
      </c>
      <c r="BE233" s="155">
        <f t="shared" si="44"/>
        <v>0</v>
      </c>
      <c r="BF233" s="155">
        <f t="shared" si="45"/>
        <v>0</v>
      </c>
      <c r="BG233" s="155">
        <f t="shared" si="46"/>
        <v>0</v>
      </c>
      <c r="BH233" s="155">
        <f t="shared" si="47"/>
        <v>0</v>
      </c>
      <c r="BI233" s="155">
        <f t="shared" si="48"/>
        <v>0</v>
      </c>
      <c r="BJ233" s="14" t="s">
        <v>119</v>
      </c>
      <c r="BK233" s="155">
        <f t="shared" si="49"/>
        <v>0</v>
      </c>
      <c r="BL233" s="14" t="s">
        <v>144</v>
      </c>
      <c r="BM233" s="154" t="s">
        <v>585</v>
      </c>
    </row>
    <row r="234" spans="1:65" s="2" customFormat="1" ht="14.45" customHeight="1" x14ac:dyDescent="0.2">
      <c r="A234" s="29"/>
      <c r="B234" s="141"/>
      <c r="C234" s="142" t="s">
        <v>586</v>
      </c>
      <c r="D234" s="142" t="s">
        <v>114</v>
      </c>
      <c r="E234" s="143" t="s">
        <v>587</v>
      </c>
      <c r="F234" s="144" t="s">
        <v>588</v>
      </c>
      <c r="G234" s="145" t="s">
        <v>334</v>
      </c>
      <c r="H234" s="146">
        <v>687.34799999999996</v>
      </c>
      <c r="I234" s="147"/>
      <c r="J234" s="148">
        <f t="shared" si="40"/>
        <v>0</v>
      </c>
      <c r="K234" s="149"/>
      <c r="L234" s="30"/>
      <c r="M234" s="150" t="s">
        <v>1</v>
      </c>
      <c r="N234" s="151" t="s">
        <v>37</v>
      </c>
      <c r="O234" s="55"/>
      <c r="P234" s="152">
        <f t="shared" si="41"/>
        <v>0</v>
      </c>
      <c r="Q234" s="152">
        <v>0</v>
      </c>
      <c r="R234" s="152">
        <f t="shared" si="42"/>
        <v>0</v>
      </c>
      <c r="S234" s="152">
        <v>0</v>
      </c>
      <c r="T234" s="153">
        <f t="shared" si="4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4" t="s">
        <v>144</v>
      </c>
      <c r="AT234" s="154" t="s">
        <v>114</v>
      </c>
      <c r="AU234" s="154" t="s">
        <v>119</v>
      </c>
      <c r="AY234" s="14" t="s">
        <v>111</v>
      </c>
      <c r="BE234" s="155">
        <f t="shared" si="44"/>
        <v>0</v>
      </c>
      <c r="BF234" s="155">
        <f t="shared" si="45"/>
        <v>0</v>
      </c>
      <c r="BG234" s="155">
        <f t="shared" si="46"/>
        <v>0</v>
      </c>
      <c r="BH234" s="155">
        <f t="shared" si="47"/>
        <v>0</v>
      </c>
      <c r="BI234" s="155">
        <f t="shared" si="48"/>
        <v>0</v>
      </c>
      <c r="BJ234" s="14" t="s">
        <v>119</v>
      </c>
      <c r="BK234" s="155">
        <f t="shared" si="49"/>
        <v>0</v>
      </c>
      <c r="BL234" s="14" t="s">
        <v>144</v>
      </c>
      <c r="BM234" s="154" t="s">
        <v>589</v>
      </c>
    </row>
    <row r="235" spans="1:65" s="2" customFormat="1" ht="14.45" customHeight="1" x14ac:dyDescent="0.2">
      <c r="A235" s="29"/>
      <c r="B235" s="141"/>
      <c r="C235" s="142" t="s">
        <v>256</v>
      </c>
      <c r="D235" s="142" t="s">
        <v>114</v>
      </c>
      <c r="E235" s="143" t="s">
        <v>590</v>
      </c>
      <c r="F235" s="144" t="s">
        <v>591</v>
      </c>
      <c r="G235" s="145" t="s">
        <v>334</v>
      </c>
      <c r="H235" s="146">
        <v>687.34799999999996</v>
      </c>
      <c r="I235" s="147"/>
      <c r="J235" s="148">
        <f t="shared" si="40"/>
        <v>0</v>
      </c>
      <c r="K235" s="149"/>
      <c r="L235" s="30"/>
      <c r="M235" s="150" t="s">
        <v>1</v>
      </c>
      <c r="N235" s="151" t="s">
        <v>37</v>
      </c>
      <c r="O235" s="55"/>
      <c r="P235" s="152">
        <f t="shared" si="41"/>
        <v>0</v>
      </c>
      <c r="Q235" s="152">
        <v>0</v>
      </c>
      <c r="R235" s="152">
        <f t="shared" si="42"/>
        <v>0</v>
      </c>
      <c r="S235" s="152">
        <v>1.4E-2</v>
      </c>
      <c r="T235" s="153">
        <f t="shared" si="43"/>
        <v>9.6228719999999992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54" t="s">
        <v>144</v>
      </c>
      <c r="AT235" s="154" t="s">
        <v>114</v>
      </c>
      <c r="AU235" s="154" t="s">
        <v>119</v>
      </c>
      <c r="AY235" s="14" t="s">
        <v>111</v>
      </c>
      <c r="BE235" s="155">
        <f t="shared" si="44"/>
        <v>0</v>
      </c>
      <c r="BF235" s="155">
        <f t="shared" si="45"/>
        <v>0</v>
      </c>
      <c r="BG235" s="155">
        <f t="shared" si="46"/>
        <v>0</v>
      </c>
      <c r="BH235" s="155">
        <f t="shared" si="47"/>
        <v>0</v>
      </c>
      <c r="BI235" s="155">
        <f t="shared" si="48"/>
        <v>0</v>
      </c>
      <c r="BJ235" s="14" t="s">
        <v>119</v>
      </c>
      <c r="BK235" s="155">
        <f t="shared" si="49"/>
        <v>0</v>
      </c>
      <c r="BL235" s="14" t="s">
        <v>144</v>
      </c>
      <c r="BM235" s="154" t="s">
        <v>592</v>
      </c>
    </row>
    <row r="236" spans="1:65" s="2" customFormat="1" ht="14.45" customHeight="1" x14ac:dyDescent="0.2">
      <c r="A236" s="29"/>
      <c r="B236" s="141"/>
      <c r="C236" s="156" t="s">
        <v>593</v>
      </c>
      <c r="D236" s="156" t="s">
        <v>108</v>
      </c>
      <c r="E236" s="157" t="s">
        <v>594</v>
      </c>
      <c r="F236" s="158" t="s">
        <v>595</v>
      </c>
      <c r="G236" s="159" t="s">
        <v>326</v>
      </c>
      <c r="H236" s="160">
        <v>7.1139999999999999</v>
      </c>
      <c r="I236" s="161"/>
      <c r="J236" s="162">
        <f t="shared" si="40"/>
        <v>0</v>
      </c>
      <c r="K236" s="163"/>
      <c r="L236" s="164"/>
      <c r="M236" s="165" t="s">
        <v>1</v>
      </c>
      <c r="N236" s="166" t="s">
        <v>37</v>
      </c>
      <c r="O236" s="55"/>
      <c r="P236" s="152">
        <f t="shared" si="41"/>
        <v>0</v>
      </c>
      <c r="Q236" s="152">
        <v>0.55000000000000004</v>
      </c>
      <c r="R236" s="152">
        <f t="shared" si="42"/>
        <v>3.9127000000000001</v>
      </c>
      <c r="S236" s="152">
        <v>0</v>
      </c>
      <c r="T236" s="153">
        <f t="shared" si="4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54" t="s">
        <v>169</v>
      </c>
      <c r="AT236" s="154" t="s">
        <v>108</v>
      </c>
      <c r="AU236" s="154" t="s">
        <v>119</v>
      </c>
      <c r="AY236" s="14" t="s">
        <v>111</v>
      </c>
      <c r="BE236" s="155">
        <f t="shared" si="44"/>
        <v>0</v>
      </c>
      <c r="BF236" s="155">
        <f t="shared" si="45"/>
        <v>0</v>
      </c>
      <c r="BG236" s="155">
        <f t="shared" si="46"/>
        <v>0</v>
      </c>
      <c r="BH236" s="155">
        <f t="shared" si="47"/>
        <v>0</v>
      </c>
      <c r="BI236" s="155">
        <f t="shared" si="48"/>
        <v>0</v>
      </c>
      <c r="BJ236" s="14" t="s">
        <v>119</v>
      </c>
      <c r="BK236" s="155">
        <f t="shared" si="49"/>
        <v>0</v>
      </c>
      <c r="BL236" s="14" t="s">
        <v>144</v>
      </c>
      <c r="BM236" s="154" t="s">
        <v>596</v>
      </c>
    </row>
    <row r="237" spans="1:65" s="2" customFormat="1" ht="14.45" customHeight="1" x14ac:dyDescent="0.2">
      <c r="A237" s="29"/>
      <c r="B237" s="141"/>
      <c r="C237" s="156" t="s">
        <v>260</v>
      </c>
      <c r="D237" s="156" t="s">
        <v>108</v>
      </c>
      <c r="E237" s="157" t="s">
        <v>597</v>
      </c>
      <c r="F237" s="158" t="s">
        <v>598</v>
      </c>
      <c r="G237" s="159" t="s">
        <v>326</v>
      </c>
      <c r="H237" s="160">
        <v>18.902000000000001</v>
      </c>
      <c r="I237" s="161"/>
      <c r="J237" s="162">
        <f t="shared" si="40"/>
        <v>0</v>
      </c>
      <c r="K237" s="163"/>
      <c r="L237" s="164"/>
      <c r="M237" s="165" t="s">
        <v>1</v>
      </c>
      <c r="N237" s="166" t="s">
        <v>37</v>
      </c>
      <c r="O237" s="55"/>
      <c r="P237" s="152">
        <f t="shared" si="41"/>
        <v>0</v>
      </c>
      <c r="Q237" s="152">
        <v>0.55000000000000004</v>
      </c>
      <c r="R237" s="152">
        <f t="shared" si="42"/>
        <v>10.396100000000001</v>
      </c>
      <c r="S237" s="152">
        <v>0</v>
      </c>
      <c r="T237" s="153">
        <f t="shared" si="4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4" t="s">
        <v>169</v>
      </c>
      <c r="AT237" s="154" t="s">
        <v>108</v>
      </c>
      <c r="AU237" s="154" t="s">
        <v>119</v>
      </c>
      <c r="AY237" s="14" t="s">
        <v>111</v>
      </c>
      <c r="BE237" s="155">
        <f t="shared" si="44"/>
        <v>0</v>
      </c>
      <c r="BF237" s="155">
        <f t="shared" si="45"/>
        <v>0</v>
      </c>
      <c r="BG237" s="155">
        <f t="shared" si="46"/>
        <v>0</v>
      </c>
      <c r="BH237" s="155">
        <f t="shared" si="47"/>
        <v>0</v>
      </c>
      <c r="BI237" s="155">
        <f t="shared" si="48"/>
        <v>0</v>
      </c>
      <c r="BJ237" s="14" t="s">
        <v>119</v>
      </c>
      <c r="BK237" s="155">
        <f t="shared" si="49"/>
        <v>0</v>
      </c>
      <c r="BL237" s="14" t="s">
        <v>144</v>
      </c>
      <c r="BM237" s="154" t="s">
        <v>599</v>
      </c>
    </row>
    <row r="238" spans="1:65" s="2" customFormat="1" ht="24.2" customHeight="1" x14ac:dyDescent="0.2">
      <c r="A238" s="29"/>
      <c r="B238" s="141"/>
      <c r="C238" s="142" t="s">
        <v>600</v>
      </c>
      <c r="D238" s="142" t="s">
        <v>114</v>
      </c>
      <c r="E238" s="143" t="s">
        <v>601</v>
      </c>
      <c r="F238" s="144" t="s">
        <v>602</v>
      </c>
      <c r="G238" s="145" t="s">
        <v>302</v>
      </c>
      <c r="H238" s="167"/>
      <c r="I238" s="147"/>
      <c r="J238" s="148">
        <f t="shared" si="40"/>
        <v>0</v>
      </c>
      <c r="K238" s="149"/>
      <c r="L238" s="30"/>
      <c r="M238" s="150" t="s">
        <v>1</v>
      </c>
      <c r="N238" s="151" t="s">
        <v>37</v>
      </c>
      <c r="O238" s="55"/>
      <c r="P238" s="152">
        <f t="shared" si="41"/>
        <v>0</v>
      </c>
      <c r="Q238" s="152">
        <v>0</v>
      </c>
      <c r="R238" s="152">
        <f t="shared" si="42"/>
        <v>0</v>
      </c>
      <c r="S238" s="152">
        <v>0</v>
      </c>
      <c r="T238" s="153">
        <f t="shared" si="4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54" t="s">
        <v>144</v>
      </c>
      <c r="AT238" s="154" t="s">
        <v>114</v>
      </c>
      <c r="AU238" s="154" t="s">
        <v>119</v>
      </c>
      <c r="AY238" s="14" t="s">
        <v>111</v>
      </c>
      <c r="BE238" s="155">
        <f t="shared" si="44"/>
        <v>0</v>
      </c>
      <c r="BF238" s="155">
        <f t="shared" si="45"/>
        <v>0</v>
      </c>
      <c r="BG238" s="155">
        <f t="shared" si="46"/>
        <v>0</v>
      </c>
      <c r="BH238" s="155">
        <f t="shared" si="47"/>
        <v>0</v>
      </c>
      <c r="BI238" s="155">
        <f t="shared" si="48"/>
        <v>0</v>
      </c>
      <c r="BJ238" s="14" t="s">
        <v>119</v>
      </c>
      <c r="BK238" s="155">
        <f t="shared" si="49"/>
        <v>0</v>
      </c>
      <c r="BL238" s="14" t="s">
        <v>144</v>
      </c>
      <c r="BM238" s="154" t="s">
        <v>603</v>
      </c>
    </row>
    <row r="239" spans="1:65" s="12" customFormat="1" ht="22.9" customHeight="1" x14ac:dyDescent="0.2">
      <c r="B239" s="128"/>
      <c r="D239" s="129" t="s">
        <v>70</v>
      </c>
      <c r="E239" s="139" t="s">
        <v>604</v>
      </c>
      <c r="F239" s="139" t="s">
        <v>605</v>
      </c>
      <c r="I239" s="131"/>
      <c r="J239" s="140">
        <f>BK239</f>
        <v>0</v>
      </c>
      <c r="L239" s="128"/>
      <c r="M239" s="133"/>
      <c r="N239" s="134"/>
      <c r="O239" s="134"/>
      <c r="P239" s="135">
        <f>SUM(P240:P266)</f>
        <v>0</v>
      </c>
      <c r="Q239" s="134"/>
      <c r="R239" s="135">
        <f>SUM(R240:R266)</f>
        <v>5.2878822999999997</v>
      </c>
      <c r="S239" s="134"/>
      <c r="T239" s="136">
        <f>SUM(T240:T266)</f>
        <v>1.6306</v>
      </c>
      <c r="AR239" s="129" t="s">
        <v>119</v>
      </c>
      <c r="AT239" s="137" t="s">
        <v>70</v>
      </c>
      <c r="AU239" s="137" t="s">
        <v>79</v>
      </c>
      <c r="AY239" s="129" t="s">
        <v>111</v>
      </c>
      <c r="BK239" s="138">
        <f>SUM(BK240:BK266)</f>
        <v>0</v>
      </c>
    </row>
    <row r="240" spans="1:65" s="2" customFormat="1" ht="24.2" customHeight="1" x14ac:dyDescent="0.2">
      <c r="A240" s="29"/>
      <c r="B240" s="141"/>
      <c r="C240" s="142" t="s">
        <v>263</v>
      </c>
      <c r="D240" s="142" t="s">
        <v>114</v>
      </c>
      <c r="E240" s="143" t="s">
        <v>606</v>
      </c>
      <c r="F240" s="144" t="s">
        <v>607</v>
      </c>
      <c r="G240" s="145" t="s">
        <v>334</v>
      </c>
      <c r="H240" s="146">
        <v>1473.29</v>
      </c>
      <c r="I240" s="147"/>
      <c r="J240" s="148">
        <f t="shared" ref="J240:J266" si="50">ROUND(I240*H240,2)</f>
        <v>0</v>
      </c>
      <c r="K240" s="149"/>
      <c r="L240" s="30"/>
      <c r="M240" s="150" t="s">
        <v>1</v>
      </c>
      <c r="N240" s="151" t="s">
        <v>37</v>
      </c>
      <c r="O240" s="55"/>
      <c r="P240" s="152">
        <f t="shared" ref="P240:P266" si="51">O240*H240</f>
        <v>0</v>
      </c>
      <c r="Q240" s="152">
        <v>3.4000000000000002E-4</v>
      </c>
      <c r="R240" s="152">
        <f t="shared" ref="R240:R266" si="52">Q240*H240</f>
        <v>0.50091859999999999</v>
      </c>
      <c r="S240" s="152">
        <v>0</v>
      </c>
      <c r="T240" s="153">
        <f t="shared" ref="T240:T266" si="53">S240*H240</f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4" t="s">
        <v>144</v>
      </c>
      <c r="AT240" s="154" t="s">
        <v>114</v>
      </c>
      <c r="AU240" s="154" t="s">
        <v>119</v>
      </c>
      <c r="AY240" s="14" t="s">
        <v>111</v>
      </c>
      <c r="BE240" s="155">
        <f t="shared" ref="BE240:BE266" si="54">IF(N240="základná",J240,0)</f>
        <v>0</v>
      </c>
      <c r="BF240" s="155">
        <f t="shared" ref="BF240:BF266" si="55">IF(N240="znížená",J240,0)</f>
        <v>0</v>
      </c>
      <c r="BG240" s="155">
        <f t="shared" ref="BG240:BG266" si="56">IF(N240="zákl. prenesená",J240,0)</f>
        <v>0</v>
      </c>
      <c r="BH240" s="155">
        <f t="shared" ref="BH240:BH266" si="57">IF(N240="zníž. prenesená",J240,0)</f>
        <v>0</v>
      </c>
      <c r="BI240" s="155">
        <f t="shared" ref="BI240:BI266" si="58">IF(N240="nulová",J240,0)</f>
        <v>0</v>
      </c>
      <c r="BJ240" s="14" t="s">
        <v>119</v>
      </c>
      <c r="BK240" s="155">
        <f t="shared" ref="BK240:BK266" si="59">ROUND(I240*H240,2)</f>
        <v>0</v>
      </c>
      <c r="BL240" s="14" t="s">
        <v>144</v>
      </c>
      <c r="BM240" s="154" t="s">
        <v>608</v>
      </c>
    </row>
    <row r="241" spans="1:65" s="2" customFormat="1" ht="24.2" customHeight="1" x14ac:dyDescent="0.2">
      <c r="A241" s="29"/>
      <c r="B241" s="141"/>
      <c r="C241" s="142" t="s">
        <v>609</v>
      </c>
      <c r="D241" s="142" t="s">
        <v>114</v>
      </c>
      <c r="E241" s="143" t="s">
        <v>610</v>
      </c>
      <c r="F241" s="144" t="s">
        <v>611</v>
      </c>
      <c r="G241" s="145" t="s">
        <v>126</v>
      </c>
      <c r="H241" s="146">
        <v>316.08</v>
      </c>
      <c r="I241" s="147"/>
      <c r="J241" s="148">
        <f t="shared" si="50"/>
        <v>0</v>
      </c>
      <c r="K241" s="149"/>
      <c r="L241" s="30"/>
      <c r="M241" s="150" t="s">
        <v>1</v>
      </c>
      <c r="N241" s="151" t="s">
        <v>37</v>
      </c>
      <c r="O241" s="55"/>
      <c r="P241" s="152">
        <f t="shared" si="51"/>
        <v>0</v>
      </c>
      <c r="Q241" s="152">
        <v>1.33E-3</v>
      </c>
      <c r="R241" s="152">
        <f t="shared" si="52"/>
        <v>0.42038639999999999</v>
      </c>
      <c r="S241" s="152">
        <v>0</v>
      </c>
      <c r="T241" s="153">
        <f t="shared" si="5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4" t="s">
        <v>123</v>
      </c>
      <c r="AT241" s="154" t="s">
        <v>114</v>
      </c>
      <c r="AU241" s="154" t="s">
        <v>119</v>
      </c>
      <c r="AY241" s="14" t="s">
        <v>111</v>
      </c>
      <c r="BE241" s="155">
        <f t="shared" si="54"/>
        <v>0</v>
      </c>
      <c r="BF241" s="155">
        <f t="shared" si="55"/>
        <v>0</v>
      </c>
      <c r="BG241" s="155">
        <f t="shared" si="56"/>
        <v>0</v>
      </c>
      <c r="BH241" s="155">
        <f t="shared" si="57"/>
        <v>0</v>
      </c>
      <c r="BI241" s="155">
        <f t="shared" si="58"/>
        <v>0</v>
      </c>
      <c r="BJ241" s="14" t="s">
        <v>119</v>
      </c>
      <c r="BK241" s="155">
        <f t="shared" si="59"/>
        <v>0</v>
      </c>
      <c r="BL241" s="14" t="s">
        <v>123</v>
      </c>
      <c r="BM241" s="154" t="s">
        <v>612</v>
      </c>
    </row>
    <row r="242" spans="1:65" s="2" customFormat="1" ht="14.45" customHeight="1" x14ac:dyDescent="0.2">
      <c r="A242" s="29"/>
      <c r="B242" s="141"/>
      <c r="C242" s="142" t="s">
        <v>267</v>
      </c>
      <c r="D242" s="142" t="s">
        <v>114</v>
      </c>
      <c r="E242" s="143" t="s">
        <v>613</v>
      </c>
      <c r="F242" s="144" t="s">
        <v>614</v>
      </c>
      <c r="G242" s="145" t="s">
        <v>334</v>
      </c>
      <c r="H242" s="146">
        <v>1473.29</v>
      </c>
      <c r="I242" s="147"/>
      <c r="J242" s="148">
        <f t="shared" si="50"/>
        <v>0</v>
      </c>
      <c r="K242" s="149"/>
      <c r="L242" s="30"/>
      <c r="M242" s="150" t="s">
        <v>1</v>
      </c>
      <c r="N242" s="151" t="s">
        <v>37</v>
      </c>
      <c r="O242" s="55"/>
      <c r="P242" s="152">
        <f t="shared" si="51"/>
        <v>0</v>
      </c>
      <c r="Q242" s="152">
        <v>9.0000000000000006E-5</v>
      </c>
      <c r="R242" s="152">
        <f t="shared" si="52"/>
        <v>0.13259609999999999</v>
      </c>
      <c r="S242" s="152">
        <v>0</v>
      </c>
      <c r="T242" s="153">
        <f t="shared" si="5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4" t="s">
        <v>144</v>
      </c>
      <c r="AT242" s="154" t="s">
        <v>114</v>
      </c>
      <c r="AU242" s="154" t="s">
        <v>119</v>
      </c>
      <c r="AY242" s="14" t="s">
        <v>111</v>
      </c>
      <c r="BE242" s="155">
        <f t="shared" si="54"/>
        <v>0</v>
      </c>
      <c r="BF242" s="155">
        <f t="shared" si="55"/>
        <v>0</v>
      </c>
      <c r="BG242" s="155">
        <f t="shared" si="56"/>
        <v>0</v>
      </c>
      <c r="BH242" s="155">
        <f t="shared" si="57"/>
        <v>0</v>
      </c>
      <c r="BI242" s="155">
        <f t="shared" si="58"/>
        <v>0</v>
      </c>
      <c r="BJ242" s="14" t="s">
        <v>119</v>
      </c>
      <c r="BK242" s="155">
        <f t="shared" si="59"/>
        <v>0</v>
      </c>
      <c r="BL242" s="14" t="s">
        <v>144</v>
      </c>
      <c r="BM242" s="154" t="s">
        <v>615</v>
      </c>
    </row>
    <row r="243" spans="1:65" s="2" customFormat="1" ht="14.45" customHeight="1" x14ac:dyDescent="0.2">
      <c r="A243" s="29"/>
      <c r="B243" s="141"/>
      <c r="C243" s="156" t="s">
        <v>616</v>
      </c>
      <c r="D243" s="156" t="s">
        <v>108</v>
      </c>
      <c r="E243" s="157" t="s">
        <v>617</v>
      </c>
      <c r="F243" s="158" t="s">
        <v>618</v>
      </c>
      <c r="G243" s="159" t="s">
        <v>334</v>
      </c>
      <c r="H243" s="160">
        <v>1620.6189999999999</v>
      </c>
      <c r="I243" s="161"/>
      <c r="J243" s="162">
        <f t="shared" si="50"/>
        <v>0</v>
      </c>
      <c r="K243" s="163"/>
      <c r="L243" s="164"/>
      <c r="M243" s="165" t="s">
        <v>1</v>
      </c>
      <c r="N243" s="166" t="s">
        <v>37</v>
      </c>
      <c r="O243" s="55"/>
      <c r="P243" s="152">
        <f t="shared" si="51"/>
        <v>0</v>
      </c>
      <c r="Q243" s="152">
        <v>0</v>
      </c>
      <c r="R243" s="152">
        <f t="shared" si="52"/>
        <v>0</v>
      </c>
      <c r="S243" s="152">
        <v>0</v>
      </c>
      <c r="T243" s="153">
        <f t="shared" si="5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54" t="s">
        <v>169</v>
      </c>
      <c r="AT243" s="154" t="s">
        <v>108</v>
      </c>
      <c r="AU243" s="154" t="s">
        <v>119</v>
      </c>
      <c r="AY243" s="14" t="s">
        <v>111</v>
      </c>
      <c r="BE243" s="155">
        <f t="shared" si="54"/>
        <v>0</v>
      </c>
      <c r="BF243" s="155">
        <f t="shared" si="55"/>
        <v>0</v>
      </c>
      <c r="BG243" s="155">
        <f t="shared" si="56"/>
        <v>0</v>
      </c>
      <c r="BH243" s="155">
        <f t="shared" si="57"/>
        <v>0</v>
      </c>
      <c r="BI243" s="155">
        <f t="shared" si="58"/>
        <v>0</v>
      </c>
      <c r="BJ243" s="14" t="s">
        <v>119</v>
      </c>
      <c r="BK243" s="155">
        <f t="shared" si="59"/>
        <v>0</v>
      </c>
      <c r="BL243" s="14" t="s">
        <v>144</v>
      </c>
      <c r="BM243" s="154" t="s">
        <v>619</v>
      </c>
    </row>
    <row r="244" spans="1:65" s="2" customFormat="1" ht="14.45" customHeight="1" x14ac:dyDescent="0.2">
      <c r="A244" s="29"/>
      <c r="B244" s="141"/>
      <c r="C244" s="142" t="s">
        <v>270</v>
      </c>
      <c r="D244" s="142" t="s">
        <v>114</v>
      </c>
      <c r="E244" s="143" t="s">
        <v>620</v>
      </c>
      <c r="F244" s="144" t="s">
        <v>621</v>
      </c>
      <c r="G244" s="145" t="s">
        <v>334</v>
      </c>
      <c r="H244" s="146">
        <v>12.24</v>
      </c>
      <c r="I244" s="147"/>
      <c r="J244" s="148">
        <f t="shared" si="50"/>
        <v>0</v>
      </c>
      <c r="K244" s="149"/>
      <c r="L244" s="30"/>
      <c r="M244" s="150" t="s">
        <v>1</v>
      </c>
      <c r="N244" s="151" t="s">
        <v>37</v>
      </c>
      <c r="O244" s="55"/>
      <c r="P244" s="152">
        <f t="shared" si="51"/>
        <v>0</v>
      </c>
      <c r="Q244" s="152">
        <v>9.7999999999999997E-3</v>
      </c>
      <c r="R244" s="152">
        <f t="shared" si="52"/>
        <v>0.119952</v>
      </c>
      <c r="S244" s="152">
        <v>0</v>
      </c>
      <c r="T244" s="153">
        <f t="shared" si="5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4" t="s">
        <v>144</v>
      </c>
      <c r="AT244" s="154" t="s">
        <v>114</v>
      </c>
      <c r="AU244" s="154" t="s">
        <v>119</v>
      </c>
      <c r="AY244" s="14" t="s">
        <v>111</v>
      </c>
      <c r="BE244" s="155">
        <f t="shared" si="54"/>
        <v>0</v>
      </c>
      <c r="BF244" s="155">
        <f t="shared" si="55"/>
        <v>0</v>
      </c>
      <c r="BG244" s="155">
        <f t="shared" si="56"/>
        <v>0</v>
      </c>
      <c r="BH244" s="155">
        <f t="shared" si="57"/>
        <v>0</v>
      </c>
      <c r="BI244" s="155">
        <f t="shared" si="58"/>
        <v>0</v>
      </c>
      <c r="BJ244" s="14" t="s">
        <v>119</v>
      </c>
      <c r="BK244" s="155">
        <f t="shared" si="59"/>
        <v>0</v>
      </c>
      <c r="BL244" s="14" t="s">
        <v>144</v>
      </c>
      <c r="BM244" s="154" t="s">
        <v>622</v>
      </c>
    </row>
    <row r="245" spans="1:65" s="2" customFormat="1" ht="14.45" customHeight="1" x14ac:dyDescent="0.2">
      <c r="A245" s="29"/>
      <c r="B245" s="141"/>
      <c r="C245" s="142" t="s">
        <v>623</v>
      </c>
      <c r="D245" s="142" t="s">
        <v>114</v>
      </c>
      <c r="E245" s="143" t="s">
        <v>624</v>
      </c>
      <c r="F245" s="144" t="s">
        <v>625</v>
      </c>
      <c r="G245" s="145" t="s">
        <v>126</v>
      </c>
      <c r="H245" s="146">
        <v>161.94</v>
      </c>
      <c r="I245" s="147"/>
      <c r="J245" s="148">
        <f t="shared" si="50"/>
        <v>0</v>
      </c>
      <c r="K245" s="149"/>
      <c r="L245" s="30"/>
      <c r="M245" s="150" t="s">
        <v>1</v>
      </c>
      <c r="N245" s="151" t="s">
        <v>37</v>
      </c>
      <c r="O245" s="55"/>
      <c r="P245" s="152">
        <f t="shared" si="51"/>
        <v>0</v>
      </c>
      <c r="Q245" s="152">
        <v>2.63E-3</v>
      </c>
      <c r="R245" s="152">
        <f t="shared" si="52"/>
        <v>0.42590220000000001</v>
      </c>
      <c r="S245" s="152">
        <v>0</v>
      </c>
      <c r="T245" s="153">
        <f t="shared" si="5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4" t="s">
        <v>144</v>
      </c>
      <c r="AT245" s="154" t="s">
        <v>114</v>
      </c>
      <c r="AU245" s="154" t="s">
        <v>119</v>
      </c>
      <c r="AY245" s="14" t="s">
        <v>111</v>
      </c>
      <c r="BE245" s="155">
        <f t="shared" si="54"/>
        <v>0</v>
      </c>
      <c r="BF245" s="155">
        <f t="shared" si="55"/>
        <v>0</v>
      </c>
      <c r="BG245" s="155">
        <f t="shared" si="56"/>
        <v>0</v>
      </c>
      <c r="BH245" s="155">
        <f t="shared" si="57"/>
        <v>0</v>
      </c>
      <c r="BI245" s="155">
        <f t="shared" si="58"/>
        <v>0</v>
      </c>
      <c r="BJ245" s="14" t="s">
        <v>119</v>
      </c>
      <c r="BK245" s="155">
        <f t="shared" si="59"/>
        <v>0</v>
      </c>
      <c r="BL245" s="14" t="s">
        <v>144</v>
      </c>
      <c r="BM245" s="154" t="s">
        <v>626</v>
      </c>
    </row>
    <row r="246" spans="1:65" s="2" customFormat="1" ht="14.45" customHeight="1" x14ac:dyDescent="0.2">
      <c r="A246" s="29"/>
      <c r="B246" s="141"/>
      <c r="C246" s="142" t="s">
        <v>274</v>
      </c>
      <c r="D246" s="142" t="s">
        <v>114</v>
      </c>
      <c r="E246" s="143" t="s">
        <v>627</v>
      </c>
      <c r="F246" s="144" t="s">
        <v>628</v>
      </c>
      <c r="G246" s="145" t="s">
        <v>126</v>
      </c>
      <c r="H246" s="146">
        <v>159.19999999999999</v>
      </c>
      <c r="I246" s="147"/>
      <c r="J246" s="148">
        <f t="shared" si="50"/>
        <v>0</v>
      </c>
      <c r="K246" s="149"/>
      <c r="L246" s="30"/>
      <c r="M246" s="150" t="s">
        <v>1</v>
      </c>
      <c r="N246" s="151" t="s">
        <v>37</v>
      </c>
      <c r="O246" s="55"/>
      <c r="P246" s="152">
        <f t="shared" si="51"/>
        <v>0</v>
      </c>
      <c r="Q246" s="152">
        <v>3.2299999999999998E-3</v>
      </c>
      <c r="R246" s="152">
        <f t="shared" si="52"/>
        <v>0.5142159999999999</v>
      </c>
      <c r="S246" s="152">
        <v>0</v>
      </c>
      <c r="T246" s="153">
        <f t="shared" si="5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54" t="s">
        <v>144</v>
      </c>
      <c r="AT246" s="154" t="s">
        <v>114</v>
      </c>
      <c r="AU246" s="154" t="s">
        <v>119</v>
      </c>
      <c r="AY246" s="14" t="s">
        <v>111</v>
      </c>
      <c r="BE246" s="155">
        <f t="shared" si="54"/>
        <v>0</v>
      </c>
      <c r="BF246" s="155">
        <f t="shared" si="55"/>
        <v>0</v>
      </c>
      <c r="BG246" s="155">
        <f t="shared" si="56"/>
        <v>0</v>
      </c>
      <c r="BH246" s="155">
        <f t="shared" si="57"/>
        <v>0</v>
      </c>
      <c r="BI246" s="155">
        <f t="shared" si="58"/>
        <v>0</v>
      </c>
      <c r="BJ246" s="14" t="s">
        <v>119</v>
      </c>
      <c r="BK246" s="155">
        <f t="shared" si="59"/>
        <v>0</v>
      </c>
      <c r="BL246" s="14" t="s">
        <v>144</v>
      </c>
      <c r="BM246" s="154" t="s">
        <v>629</v>
      </c>
    </row>
    <row r="247" spans="1:65" s="2" customFormat="1" ht="14.45" customHeight="1" x14ac:dyDescent="0.2">
      <c r="A247" s="29"/>
      <c r="B247" s="141"/>
      <c r="C247" s="142" t="s">
        <v>630</v>
      </c>
      <c r="D247" s="142" t="s">
        <v>114</v>
      </c>
      <c r="E247" s="143" t="s">
        <v>631</v>
      </c>
      <c r="F247" s="144" t="s">
        <v>632</v>
      </c>
      <c r="G247" s="145" t="s">
        <v>126</v>
      </c>
      <c r="H247" s="146">
        <v>100</v>
      </c>
      <c r="I247" s="147"/>
      <c r="J247" s="148">
        <f t="shared" si="50"/>
        <v>0</v>
      </c>
      <c r="K247" s="149"/>
      <c r="L247" s="30"/>
      <c r="M247" s="150" t="s">
        <v>1</v>
      </c>
      <c r="N247" s="151" t="s">
        <v>37</v>
      </c>
      <c r="O247" s="55"/>
      <c r="P247" s="152">
        <f t="shared" si="51"/>
        <v>0</v>
      </c>
      <c r="Q247" s="152">
        <v>6.6E-3</v>
      </c>
      <c r="R247" s="152">
        <f t="shared" si="52"/>
        <v>0.66</v>
      </c>
      <c r="S247" s="152">
        <v>0</v>
      </c>
      <c r="T247" s="153">
        <f t="shared" si="5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54" t="s">
        <v>144</v>
      </c>
      <c r="AT247" s="154" t="s">
        <v>114</v>
      </c>
      <c r="AU247" s="154" t="s">
        <v>119</v>
      </c>
      <c r="AY247" s="14" t="s">
        <v>111</v>
      </c>
      <c r="BE247" s="155">
        <f t="shared" si="54"/>
        <v>0</v>
      </c>
      <c r="BF247" s="155">
        <f t="shared" si="55"/>
        <v>0</v>
      </c>
      <c r="BG247" s="155">
        <f t="shared" si="56"/>
        <v>0</v>
      </c>
      <c r="BH247" s="155">
        <f t="shared" si="57"/>
        <v>0</v>
      </c>
      <c r="BI247" s="155">
        <f t="shared" si="58"/>
        <v>0</v>
      </c>
      <c r="BJ247" s="14" t="s">
        <v>119</v>
      </c>
      <c r="BK247" s="155">
        <f t="shared" si="59"/>
        <v>0</v>
      </c>
      <c r="BL247" s="14" t="s">
        <v>144</v>
      </c>
      <c r="BM247" s="154" t="s">
        <v>633</v>
      </c>
    </row>
    <row r="248" spans="1:65" s="2" customFormat="1" ht="14.45" customHeight="1" x14ac:dyDescent="0.2">
      <c r="A248" s="29"/>
      <c r="B248" s="141"/>
      <c r="C248" s="142" t="s">
        <v>277</v>
      </c>
      <c r="D248" s="142" t="s">
        <v>114</v>
      </c>
      <c r="E248" s="143" t="s">
        <v>634</v>
      </c>
      <c r="F248" s="144" t="s">
        <v>635</v>
      </c>
      <c r="G248" s="145" t="s">
        <v>126</v>
      </c>
      <c r="H248" s="146">
        <v>80.97</v>
      </c>
      <c r="I248" s="147"/>
      <c r="J248" s="148">
        <f t="shared" si="50"/>
        <v>0</v>
      </c>
      <c r="K248" s="149"/>
      <c r="L248" s="30"/>
      <c r="M248" s="150" t="s">
        <v>1</v>
      </c>
      <c r="N248" s="151" t="s">
        <v>37</v>
      </c>
      <c r="O248" s="55"/>
      <c r="P248" s="152">
        <f t="shared" si="51"/>
        <v>0</v>
      </c>
      <c r="Q248" s="152">
        <v>4.4999999999999997E-3</v>
      </c>
      <c r="R248" s="152">
        <f t="shared" si="52"/>
        <v>0.36436499999999999</v>
      </c>
      <c r="S248" s="152">
        <v>0</v>
      </c>
      <c r="T248" s="153">
        <f t="shared" si="5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4" t="s">
        <v>144</v>
      </c>
      <c r="AT248" s="154" t="s">
        <v>114</v>
      </c>
      <c r="AU248" s="154" t="s">
        <v>119</v>
      </c>
      <c r="AY248" s="14" t="s">
        <v>111</v>
      </c>
      <c r="BE248" s="155">
        <f t="shared" si="54"/>
        <v>0</v>
      </c>
      <c r="BF248" s="155">
        <f t="shared" si="55"/>
        <v>0</v>
      </c>
      <c r="BG248" s="155">
        <f t="shared" si="56"/>
        <v>0</v>
      </c>
      <c r="BH248" s="155">
        <f t="shared" si="57"/>
        <v>0</v>
      </c>
      <c r="BI248" s="155">
        <f t="shared" si="58"/>
        <v>0</v>
      </c>
      <c r="BJ248" s="14" t="s">
        <v>119</v>
      </c>
      <c r="BK248" s="155">
        <f t="shared" si="59"/>
        <v>0</v>
      </c>
      <c r="BL248" s="14" t="s">
        <v>144</v>
      </c>
      <c r="BM248" s="154" t="s">
        <v>636</v>
      </c>
    </row>
    <row r="249" spans="1:65" s="2" customFormat="1" ht="14.45" customHeight="1" x14ac:dyDescent="0.2">
      <c r="A249" s="29"/>
      <c r="B249" s="141"/>
      <c r="C249" s="142" t="s">
        <v>637</v>
      </c>
      <c r="D249" s="142" t="s">
        <v>114</v>
      </c>
      <c r="E249" s="143" t="s">
        <v>638</v>
      </c>
      <c r="F249" s="144" t="s">
        <v>639</v>
      </c>
      <c r="G249" s="145" t="s">
        <v>439</v>
      </c>
      <c r="H249" s="146">
        <v>158</v>
      </c>
      <c r="I249" s="147"/>
      <c r="J249" s="148">
        <f t="shared" si="50"/>
        <v>0</v>
      </c>
      <c r="K249" s="149"/>
      <c r="L249" s="30"/>
      <c r="M249" s="150" t="s">
        <v>1</v>
      </c>
      <c r="N249" s="151" t="s">
        <v>37</v>
      </c>
      <c r="O249" s="55"/>
      <c r="P249" s="152">
        <f t="shared" si="51"/>
        <v>0</v>
      </c>
      <c r="Q249" s="152">
        <v>0</v>
      </c>
      <c r="R249" s="152">
        <f t="shared" si="52"/>
        <v>0</v>
      </c>
      <c r="S249" s="152">
        <v>0</v>
      </c>
      <c r="T249" s="153">
        <f t="shared" si="5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54" t="s">
        <v>144</v>
      </c>
      <c r="AT249" s="154" t="s">
        <v>114</v>
      </c>
      <c r="AU249" s="154" t="s">
        <v>119</v>
      </c>
      <c r="AY249" s="14" t="s">
        <v>111</v>
      </c>
      <c r="BE249" s="155">
        <f t="shared" si="54"/>
        <v>0</v>
      </c>
      <c r="BF249" s="155">
        <f t="shared" si="55"/>
        <v>0</v>
      </c>
      <c r="BG249" s="155">
        <f t="shared" si="56"/>
        <v>0</v>
      </c>
      <c r="BH249" s="155">
        <f t="shared" si="57"/>
        <v>0</v>
      </c>
      <c r="BI249" s="155">
        <f t="shared" si="58"/>
        <v>0</v>
      </c>
      <c r="BJ249" s="14" t="s">
        <v>119</v>
      </c>
      <c r="BK249" s="155">
        <f t="shared" si="59"/>
        <v>0</v>
      </c>
      <c r="BL249" s="14" t="s">
        <v>144</v>
      </c>
      <c r="BM249" s="154" t="s">
        <v>640</v>
      </c>
    </row>
    <row r="250" spans="1:65" s="2" customFormat="1" ht="14.45" customHeight="1" x14ac:dyDescent="0.2">
      <c r="A250" s="29"/>
      <c r="B250" s="141"/>
      <c r="C250" s="142" t="s">
        <v>281</v>
      </c>
      <c r="D250" s="142" t="s">
        <v>114</v>
      </c>
      <c r="E250" s="143" t="s">
        <v>641</v>
      </c>
      <c r="F250" s="144" t="s">
        <v>642</v>
      </c>
      <c r="G250" s="145" t="s">
        <v>126</v>
      </c>
      <c r="H250" s="146">
        <v>157.4</v>
      </c>
      <c r="I250" s="147"/>
      <c r="J250" s="148">
        <f t="shared" si="50"/>
        <v>0</v>
      </c>
      <c r="K250" s="149"/>
      <c r="L250" s="30"/>
      <c r="M250" s="150" t="s">
        <v>1</v>
      </c>
      <c r="N250" s="151" t="s">
        <v>37</v>
      </c>
      <c r="O250" s="55"/>
      <c r="P250" s="152">
        <f t="shared" si="51"/>
        <v>0</v>
      </c>
      <c r="Q250" s="152">
        <v>0</v>
      </c>
      <c r="R250" s="152">
        <f t="shared" si="52"/>
        <v>0</v>
      </c>
      <c r="S250" s="152">
        <v>3.0000000000000001E-3</v>
      </c>
      <c r="T250" s="153">
        <f t="shared" si="53"/>
        <v>0.47220000000000001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54" t="s">
        <v>144</v>
      </c>
      <c r="AT250" s="154" t="s">
        <v>114</v>
      </c>
      <c r="AU250" s="154" t="s">
        <v>119</v>
      </c>
      <c r="AY250" s="14" t="s">
        <v>111</v>
      </c>
      <c r="BE250" s="155">
        <f t="shared" si="54"/>
        <v>0</v>
      </c>
      <c r="BF250" s="155">
        <f t="shared" si="55"/>
        <v>0</v>
      </c>
      <c r="BG250" s="155">
        <f t="shared" si="56"/>
        <v>0</v>
      </c>
      <c r="BH250" s="155">
        <f t="shared" si="57"/>
        <v>0</v>
      </c>
      <c r="BI250" s="155">
        <f t="shared" si="58"/>
        <v>0</v>
      </c>
      <c r="BJ250" s="14" t="s">
        <v>119</v>
      </c>
      <c r="BK250" s="155">
        <f t="shared" si="59"/>
        <v>0</v>
      </c>
      <c r="BL250" s="14" t="s">
        <v>144</v>
      </c>
      <c r="BM250" s="154" t="s">
        <v>643</v>
      </c>
    </row>
    <row r="251" spans="1:65" s="2" customFormat="1" ht="24.2" customHeight="1" x14ac:dyDescent="0.2">
      <c r="A251" s="29"/>
      <c r="B251" s="141"/>
      <c r="C251" s="142" t="s">
        <v>644</v>
      </c>
      <c r="D251" s="142" t="s">
        <v>114</v>
      </c>
      <c r="E251" s="143" t="s">
        <v>645</v>
      </c>
      <c r="F251" s="144" t="s">
        <v>646</v>
      </c>
      <c r="G251" s="145" t="s">
        <v>439</v>
      </c>
      <c r="H251" s="146">
        <v>157.4</v>
      </c>
      <c r="I251" s="147"/>
      <c r="J251" s="148">
        <f t="shared" si="50"/>
        <v>0</v>
      </c>
      <c r="K251" s="149"/>
      <c r="L251" s="30"/>
      <c r="M251" s="150" t="s">
        <v>1</v>
      </c>
      <c r="N251" s="151" t="s">
        <v>37</v>
      </c>
      <c r="O251" s="55"/>
      <c r="P251" s="152">
        <f t="shared" si="51"/>
        <v>0</v>
      </c>
      <c r="Q251" s="152">
        <v>4.0000000000000003E-5</v>
      </c>
      <c r="R251" s="152">
        <f t="shared" si="52"/>
        <v>6.2960000000000004E-3</v>
      </c>
      <c r="S251" s="152">
        <v>0</v>
      </c>
      <c r="T251" s="153">
        <f t="shared" si="5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54" t="s">
        <v>144</v>
      </c>
      <c r="AT251" s="154" t="s">
        <v>114</v>
      </c>
      <c r="AU251" s="154" t="s">
        <v>119</v>
      </c>
      <c r="AY251" s="14" t="s">
        <v>111</v>
      </c>
      <c r="BE251" s="155">
        <f t="shared" si="54"/>
        <v>0</v>
      </c>
      <c r="BF251" s="155">
        <f t="shared" si="55"/>
        <v>0</v>
      </c>
      <c r="BG251" s="155">
        <f t="shared" si="56"/>
        <v>0</v>
      </c>
      <c r="BH251" s="155">
        <f t="shared" si="57"/>
        <v>0</v>
      </c>
      <c r="BI251" s="155">
        <f t="shared" si="58"/>
        <v>0</v>
      </c>
      <c r="BJ251" s="14" t="s">
        <v>119</v>
      </c>
      <c r="BK251" s="155">
        <f t="shared" si="59"/>
        <v>0</v>
      </c>
      <c r="BL251" s="14" t="s">
        <v>144</v>
      </c>
      <c r="BM251" s="154" t="s">
        <v>647</v>
      </c>
    </row>
    <row r="252" spans="1:65" s="2" customFormat="1" ht="14.45" customHeight="1" x14ac:dyDescent="0.2">
      <c r="A252" s="29"/>
      <c r="B252" s="141"/>
      <c r="C252" s="142" t="s">
        <v>284</v>
      </c>
      <c r="D252" s="142" t="s">
        <v>114</v>
      </c>
      <c r="E252" s="143" t="s">
        <v>648</v>
      </c>
      <c r="F252" s="144" t="s">
        <v>649</v>
      </c>
      <c r="G252" s="145" t="s">
        <v>439</v>
      </c>
      <c r="H252" s="146">
        <v>19</v>
      </c>
      <c r="I252" s="147"/>
      <c r="J252" s="148">
        <f t="shared" si="50"/>
        <v>0</v>
      </c>
      <c r="K252" s="149"/>
      <c r="L252" s="30"/>
      <c r="M252" s="150" t="s">
        <v>1</v>
      </c>
      <c r="N252" s="151" t="s">
        <v>37</v>
      </c>
      <c r="O252" s="55"/>
      <c r="P252" s="152">
        <f t="shared" si="51"/>
        <v>0</v>
      </c>
      <c r="Q252" s="152">
        <v>0</v>
      </c>
      <c r="R252" s="152">
        <f t="shared" si="52"/>
        <v>0</v>
      </c>
      <c r="S252" s="152">
        <v>1E-3</v>
      </c>
      <c r="T252" s="153">
        <f t="shared" si="53"/>
        <v>1.9E-2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54" t="s">
        <v>144</v>
      </c>
      <c r="AT252" s="154" t="s">
        <v>114</v>
      </c>
      <c r="AU252" s="154" t="s">
        <v>119</v>
      </c>
      <c r="AY252" s="14" t="s">
        <v>111</v>
      </c>
      <c r="BE252" s="155">
        <f t="shared" si="54"/>
        <v>0</v>
      </c>
      <c r="BF252" s="155">
        <f t="shared" si="55"/>
        <v>0</v>
      </c>
      <c r="BG252" s="155">
        <f t="shared" si="56"/>
        <v>0</v>
      </c>
      <c r="BH252" s="155">
        <f t="shared" si="57"/>
        <v>0</v>
      </c>
      <c r="BI252" s="155">
        <f t="shared" si="58"/>
        <v>0</v>
      </c>
      <c r="BJ252" s="14" t="s">
        <v>119</v>
      </c>
      <c r="BK252" s="155">
        <f t="shared" si="59"/>
        <v>0</v>
      </c>
      <c r="BL252" s="14" t="s">
        <v>144</v>
      </c>
      <c r="BM252" s="154" t="s">
        <v>650</v>
      </c>
    </row>
    <row r="253" spans="1:65" s="2" customFormat="1" ht="14.45" customHeight="1" x14ac:dyDescent="0.2">
      <c r="A253" s="29"/>
      <c r="B253" s="141"/>
      <c r="C253" s="142" t="s">
        <v>651</v>
      </c>
      <c r="D253" s="142" t="s">
        <v>114</v>
      </c>
      <c r="E253" s="143" t="s">
        <v>652</v>
      </c>
      <c r="F253" s="144" t="s">
        <v>653</v>
      </c>
      <c r="G253" s="145" t="s">
        <v>126</v>
      </c>
      <c r="H253" s="146">
        <v>75.150000000000006</v>
      </c>
      <c r="I253" s="147"/>
      <c r="J253" s="148">
        <f t="shared" si="50"/>
        <v>0</v>
      </c>
      <c r="K253" s="149"/>
      <c r="L253" s="30"/>
      <c r="M253" s="150" t="s">
        <v>1</v>
      </c>
      <c r="N253" s="151" t="s">
        <v>37</v>
      </c>
      <c r="O253" s="55"/>
      <c r="P253" s="152">
        <f t="shared" si="51"/>
        <v>0</v>
      </c>
      <c r="Q253" s="152">
        <v>1.4400000000000001E-3</v>
      </c>
      <c r="R253" s="152">
        <f t="shared" si="52"/>
        <v>0.10821600000000002</v>
      </c>
      <c r="S253" s="152">
        <v>0</v>
      </c>
      <c r="T253" s="153">
        <f t="shared" si="53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54" t="s">
        <v>144</v>
      </c>
      <c r="AT253" s="154" t="s">
        <v>114</v>
      </c>
      <c r="AU253" s="154" t="s">
        <v>119</v>
      </c>
      <c r="AY253" s="14" t="s">
        <v>111</v>
      </c>
      <c r="BE253" s="155">
        <f t="shared" si="54"/>
        <v>0</v>
      </c>
      <c r="BF253" s="155">
        <f t="shared" si="55"/>
        <v>0</v>
      </c>
      <c r="BG253" s="155">
        <f t="shared" si="56"/>
        <v>0</v>
      </c>
      <c r="BH253" s="155">
        <f t="shared" si="57"/>
        <v>0</v>
      </c>
      <c r="BI253" s="155">
        <f t="shared" si="58"/>
        <v>0</v>
      </c>
      <c r="BJ253" s="14" t="s">
        <v>119</v>
      </c>
      <c r="BK253" s="155">
        <f t="shared" si="59"/>
        <v>0</v>
      </c>
      <c r="BL253" s="14" t="s">
        <v>144</v>
      </c>
      <c r="BM253" s="154" t="s">
        <v>654</v>
      </c>
    </row>
    <row r="254" spans="1:65" s="2" customFormat="1" ht="14.45" customHeight="1" x14ac:dyDescent="0.2">
      <c r="A254" s="29"/>
      <c r="B254" s="141"/>
      <c r="C254" s="142" t="s">
        <v>288</v>
      </c>
      <c r="D254" s="142" t="s">
        <v>114</v>
      </c>
      <c r="E254" s="143" t="s">
        <v>655</v>
      </c>
      <c r="F254" s="144" t="s">
        <v>656</v>
      </c>
      <c r="G254" s="145" t="s">
        <v>126</v>
      </c>
      <c r="H254" s="146">
        <v>291.06</v>
      </c>
      <c r="I254" s="147"/>
      <c r="J254" s="148">
        <f t="shared" si="50"/>
        <v>0</v>
      </c>
      <c r="K254" s="149"/>
      <c r="L254" s="30"/>
      <c r="M254" s="150" t="s">
        <v>1</v>
      </c>
      <c r="N254" s="151" t="s">
        <v>37</v>
      </c>
      <c r="O254" s="55"/>
      <c r="P254" s="152">
        <f t="shared" si="51"/>
        <v>0</v>
      </c>
      <c r="Q254" s="152">
        <v>2.8500000000000001E-3</v>
      </c>
      <c r="R254" s="152">
        <f t="shared" si="52"/>
        <v>0.82952100000000006</v>
      </c>
      <c r="S254" s="152">
        <v>0</v>
      </c>
      <c r="T254" s="153">
        <f t="shared" si="53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54" t="s">
        <v>144</v>
      </c>
      <c r="AT254" s="154" t="s">
        <v>114</v>
      </c>
      <c r="AU254" s="154" t="s">
        <v>119</v>
      </c>
      <c r="AY254" s="14" t="s">
        <v>111</v>
      </c>
      <c r="BE254" s="155">
        <f t="shared" si="54"/>
        <v>0</v>
      </c>
      <c r="BF254" s="155">
        <f t="shared" si="55"/>
        <v>0</v>
      </c>
      <c r="BG254" s="155">
        <f t="shared" si="56"/>
        <v>0</v>
      </c>
      <c r="BH254" s="155">
        <f t="shared" si="57"/>
        <v>0</v>
      </c>
      <c r="BI254" s="155">
        <f t="shared" si="58"/>
        <v>0</v>
      </c>
      <c r="BJ254" s="14" t="s">
        <v>119</v>
      </c>
      <c r="BK254" s="155">
        <f t="shared" si="59"/>
        <v>0</v>
      </c>
      <c r="BL254" s="14" t="s">
        <v>144</v>
      </c>
      <c r="BM254" s="154" t="s">
        <v>657</v>
      </c>
    </row>
    <row r="255" spans="1:65" s="2" customFormat="1" ht="14.45" customHeight="1" x14ac:dyDescent="0.2">
      <c r="A255" s="29"/>
      <c r="B255" s="141"/>
      <c r="C255" s="156" t="s">
        <v>658</v>
      </c>
      <c r="D255" s="156" t="s">
        <v>108</v>
      </c>
      <c r="E255" s="157" t="s">
        <v>659</v>
      </c>
      <c r="F255" s="158" t="s">
        <v>660</v>
      </c>
      <c r="G255" s="159" t="s">
        <v>439</v>
      </c>
      <c r="H255" s="160">
        <v>193</v>
      </c>
      <c r="I255" s="161"/>
      <c r="J255" s="162">
        <f t="shared" si="50"/>
        <v>0</v>
      </c>
      <c r="K255" s="163"/>
      <c r="L255" s="164"/>
      <c r="M255" s="165" t="s">
        <v>1</v>
      </c>
      <c r="N255" s="166" t="s">
        <v>37</v>
      </c>
      <c r="O255" s="55"/>
      <c r="P255" s="152">
        <f t="shared" si="51"/>
        <v>0</v>
      </c>
      <c r="Q255" s="152">
        <v>0</v>
      </c>
      <c r="R255" s="152">
        <f t="shared" si="52"/>
        <v>0</v>
      </c>
      <c r="S255" s="152">
        <v>0</v>
      </c>
      <c r="T255" s="153">
        <f t="shared" si="53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54" t="s">
        <v>169</v>
      </c>
      <c r="AT255" s="154" t="s">
        <v>108</v>
      </c>
      <c r="AU255" s="154" t="s">
        <v>119</v>
      </c>
      <c r="AY255" s="14" t="s">
        <v>111</v>
      </c>
      <c r="BE255" s="155">
        <f t="shared" si="54"/>
        <v>0</v>
      </c>
      <c r="BF255" s="155">
        <f t="shared" si="55"/>
        <v>0</v>
      </c>
      <c r="BG255" s="155">
        <f t="shared" si="56"/>
        <v>0</v>
      </c>
      <c r="BH255" s="155">
        <f t="shared" si="57"/>
        <v>0</v>
      </c>
      <c r="BI255" s="155">
        <f t="shared" si="58"/>
        <v>0</v>
      </c>
      <c r="BJ255" s="14" t="s">
        <v>119</v>
      </c>
      <c r="BK255" s="155">
        <f t="shared" si="59"/>
        <v>0</v>
      </c>
      <c r="BL255" s="14" t="s">
        <v>144</v>
      </c>
      <c r="BM255" s="154" t="s">
        <v>661</v>
      </c>
    </row>
    <row r="256" spans="1:65" s="2" customFormat="1" ht="14.45" customHeight="1" x14ac:dyDescent="0.2">
      <c r="A256" s="29"/>
      <c r="B256" s="141"/>
      <c r="C256" s="142" t="s">
        <v>291</v>
      </c>
      <c r="D256" s="142" t="s">
        <v>114</v>
      </c>
      <c r="E256" s="143" t="s">
        <v>662</v>
      </c>
      <c r="F256" s="144" t="s">
        <v>663</v>
      </c>
      <c r="G256" s="145" t="s">
        <v>126</v>
      </c>
      <c r="H256" s="146">
        <v>364.8</v>
      </c>
      <c r="I256" s="147"/>
      <c r="J256" s="148">
        <f t="shared" si="50"/>
        <v>0</v>
      </c>
      <c r="K256" s="149"/>
      <c r="L256" s="30"/>
      <c r="M256" s="150" t="s">
        <v>1</v>
      </c>
      <c r="N256" s="151" t="s">
        <v>37</v>
      </c>
      <c r="O256" s="55"/>
      <c r="P256" s="152">
        <f t="shared" si="51"/>
        <v>0</v>
      </c>
      <c r="Q256" s="152">
        <v>0</v>
      </c>
      <c r="R256" s="152">
        <f t="shared" si="52"/>
        <v>0</v>
      </c>
      <c r="S256" s="152">
        <v>1E-3</v>
      </c>
      <c r="T256" s="153">
        <f t="shared" si="53"/>
        <v>0.36480000000000001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54" t="s">
        <v>144</v>
      </c>
      <c r="AT256" s="154" t="s">
        <v>114</v>
      </c>
      <c r="AU256" s="154" t="s">
        <v>119</v>
      </c>
      <c r="AY256" s="14" t="s">
        <v>111</v>
      </c>
      <c r="BE256" s="155">
        <f t="shared" si="54"/>
        <v>0</v>
      </c>
      <c r="BF256" s="155">
        <f t="shared" si="55"/>
        <v>0</v>
      </c>
      <c r="BG256" s="155">
        <f t="shared" si="56"/>
        <v>0</v>
      </c>
      <c r="BH256" s="155">
        <f t="shared" si="57"/>
        <v>0</v>
      </c>
      <c r="BI256" s="155">
        <f t="shared" si="58"/>
        <v>0</v>
      </c>
      <c r="BJ256" s="14" t="s">
        <v>119</v>
      </c>
      <c r="BK256" s="155">
        <f t="shared" si="59"/>
        <v>0</v>
      </c>
      <c r="BL256" s="14" t="s">
        <v>144</v>
      </c>
      <c r="BM256" s="154" t="s">
        <v>664</v>
      </c>
    </row>
    <row r="257" spans="1:65" s="2" customFormat="1" ht="14.45" customHeight="1" x14ac:dyDescent="0.2">
      <c r="A257" s="29"/>
      <c r="B257" s="141"/>
      <c r="C257" s="142" t="s">
        <v>665</v>
      </c>
      <c r="D257" s="142" t="s">
        <v>114</v>
      </c>
      <c r="E257" s="143" t="s">
        <v>666</v>
      </c>
      <c r="F257" s="144" t="s">
        <v>667</v>
      </c>
      <c r="G257" s="145" t="s">
        <v>126</v>
      </c>
      <c r="H257" s="146">
        <v>64</v>
      </c>
      <c r="I257" s="147"/>
      <c r="J257" s="148">
        <f t="shared" si="50"/>
        <v>0</v>
      </c>
      <c r="K257" s="149"/>
      <c r="L257" s="30"/>
      <c r="M257" s="150" t="s">
        <v>1</v>
      </c>
      <c r="N257" s="151" t="s">
        <v>37</v>
      </c>
      <c r="O257" s="55"/>
      <c r="P257" s="152">
        <f t="shared" si="51"/>
        <v>0</v>
      </c>
      <c r="Q257" s="152">
        <v>3.2399999999999998E-3</v>
      </c>
      <c r="R257" s="152">
        <f t="shared" si="52"/>
        <v>0.20735999999999999</v>
      </c>
      <c r="S257" s="152">
        <v>0</v>
      </c>
      <c r="T257" s="153">
        <f t="shared" si="53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54" t="s">
        <v>144</v>
      </c>
      <c r="AT257" s="154" t="s">
        <v>114</v>
      </c>
      <c r="AU257" s="154" t="s">
        <v>119</v>
      </c>
      <c r="AY257" s="14" t="s">
        <v>111</v>
      </c>
      <c r="BE257" s="155">
        <f t="shared" si="54"/>
        <v>0</v>
      </c>
      <c r="BF257" s="155">
        <f t="shared" si="55"/>
        <v>0</v>
      </c>
      <c r="BG257" s="155">
        <f t="shared" si="56"/>
        <v>0</v>
      </c>
      <c r="BH257" s="155">
        <f t="shared" si="57"/>
        <v>0</v>
      </c>
      <c r="BI257" s="155">
        <f t="shared" si="58"/>
        <v>0</v>
      </c>
      <c r="BJ257" s="14" t="s">
        <v>119</v>
      </c>
      <c r="BK257" s="155">
        <f t="shared" si="59"/>
        <v>0</v>
      </c>
      <c r="BL257" s="14" t="s">
        <v>144</v>
      </c>
      <c r="BM257" s="154" t="s">
        <v>668</v>
      </c>
    </row>
    <row r="258" spans="1:65" s="2" customFormat="1" ht="14.45" customHeight="1" x14ac:dyDescent="0.2">
      <c r="A258" s="29"/>
      <c r="B258" s="141"/>
      <c r="C258" s="142" t="s">
        <v>295</v>
      </c>
      <c r="D258" s="142" t="s">
        <v>114</v>
      </c>
      <c r="E258" s="143" t="s">
        <v>669</v>
      </c>
      <c r="F258" s="144" t="s">
        <v>670</v>
      </c>
      <c r="G258" s="145" t="s">
        <v>126</v>
      </c>
      <c r="H258" s="146">
        <v>64</v>
      </c>
      <c r="I258" s="147"/>
      <c r="J258" s="148">
        <f t="shared" si="50"/>
        <v>0</v>
      </c>
      <c r="K258" s="149"/>
      <c r="L258" s="30"/>
      <c r="M258" s="150" t="s">
        <v>1</v>
      </c>
      <c r="N258" s="151" t="s">
        <v>37</v>
      </c>
      <c r="O258" s="55"/>
      <c r="P258" s="152">
        <f t="shared" si="51"/>
        <v>0</v>
      </c>
      <c r="Q258" s="152">
        <v>0</v>
      </c>
      <c r="R258" s="152">
        <f t="shared" si="52"/>
        <v>0</v>
      </c>
      <c r="S258" s="152">
        <v>3.0000000000000001E-3</v>
      </c>
      <c r="T258" s="153">
        <f t="shared" si="53"/>
        <v>0.192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54" t="s">
        <v>144</v>
      </c>
      <c r="AT258" s="154" t="s">
        <v>114</v>
      </c>
      <c r="AU258" s="154" t="s">
        <v>119</v>
      </c>
      <c r="AY258" s="14" t="s">
        <v>111</v>
      </c>
      <c r="BE258" s="155">
        <f t="shared" si="54"/>
        <v>0</v>
      </c>
      <c r="BF258" s="155">
        <f t="shared" si="55"/>
        <v>0</v>
      </c>
      <c r="BG258" s="155">
        <f t="shared" si="56"/>
        <v>0</v>
      </c>
      <c r="BH258" s="155">
        <f t="shared" si="57"/>
        <v>0</v>
      </c>
      <c r="BI258" s="155">
        <f t="shared" si="58"/>
        <v>0</v>
      </c>
      <c r="BJ258" s="14" t="s">
        <v>119</v>
      </c>
      <c r="BK258" s="155">
        <f t="shared" si="59"/>
        <v>0</v>
      </c>
      <c r="BL258" s="14" t="s">
        <v>144</v>
      </c>
      <c r="BM258" s="154" t="s">
        <v>671</v>
      </c>
    </row>
    <row r="259" spans="1:65" s="2" customFormat="1" ht="14.45" customHeight="1" x14ac:dyDescent="0.2">
      <c r="A259" s="29"/>
      <c r="B259" s="141"/>
      <c r="C259" s="142" t="s">
        <v>672</v>
      </c>
      <c r="D259" s="142" t="s">
        <v>114</v>
      </c>
      <c r="E259" s="143" t="s">
        <v>673</v>
      </c>
      <c r="F259" s="144" t="s">
        <v>674</v>
      </c>
      <c r="G259" s="145" t="s">
        <v>126</v>
      </c>
      <c r="H259" s="146">
        <v>291.3</v>
      </c>
      <c r="I259" s="147"/>
      <c r="J259" s="148">
        <f t="shared" si="50"/>
        <v>0</v>
      </c>
      <c r="K259" s="149"/>
      <c r="L259" s="30"/>
      <c r="M259" s="150" t="s">
        <v>1</v>
      </c>
      <c r="N259" s="151" t="s">
        <v>37</v>
      </c>
      <c r="O259" s="55"/>
      <c r="P259" s="152">
        <f t="shared" si="51"/>
        <v>0</v>
      </c>
      <c r="Q259" s="152">
        <v>0</v>
      </c>
      <c r="R259" s="152">
        <f t="shared" si="52"/>
        <v>0</v>
      </c>
      <c r="S259" s="152">
        <v>2E-3</v>
      </c>
      <c r="T259" s="153">
        <f t="shared" si="53"/>
        <v>0.58260000000000001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54" t="s">
        <v>144</v>
      </c>
      <c r="AT259" s="154" t="s">
        <v>114</v>
      </c>
      <c r="AU259" s="154" t="s">
        <v>119</v>
      </c>
      <c r="AY259" s="14" t="s">
        <v>111</v>
      </c>
      <c r="BE259" s="155">
        <f t="shared" si="54"/>
        <v>0</v>
      </c>
      <c r="BF259" s="155">
        <f t="shared" si="55"/>
        <v>0</v>
      </c>
      <c r="BG259" s="155">
        <f t="shared" si="56"/>
        <v>0</v>
      </c>
      <c r="BH259" s="155">
        <f t="shared" si="57"/>
        <v>0</v>
      </c>
      <c r="BI259" s="155">
        <f t="shared" si="58"/>
        <v>0</v>
      </c>
      <c r="BJ259" s="14" t="s">
        <v>119</v>
      </c>
      <c r="BK259" s="155">
        <f t="shared" si="59"/>
        <v>0</v>
      </c>
      <c r="BL259" s="14" t="s">
        <v>144</v>
      </c>
      <c r="BM259" s="154" t="s">
        <v>675</v>
      </c>
    </row>
    <row r="260" spans="1:65" s="2" customFormat="1" ht="24.2" customHeight="1" x14ac:dyDescent="0.2">
      <c r="A260" s="29"/>
      <c r="B260" s="141"/>
      <c r="C260" s="142" t="s">
        <v>298</v>
      </c>
      <c r="D260" s="142" t="s">
        <v>114</v>
      </c>
      <c r="E260" s="143" t="s">
        <v>676</v>
      </c>
      <c r="F260" s="144" t="s">
        <v>677</v>
      </c>
      <c r="G260" s="145" t="s">
        <v>126</v>
      </c>
      <c r="H260" s="146">
        <v>291.3</v>
      </c>
      <c r="I260" s="147"/>
      <c r="J260" s="148">
        <f t="shared" si="50"/>
        <v>0</v>
      </c>
      <c r="K260" s="149"/>
      <c r="L260" s="30"/>
      <c r="M260" s="150" t="s">
        <v>1</v>
      </c>
      <c r="N260" s="151" t="s">
        <v>37</v>
      </c>
      <c r="O260" s="55"/>
      <c r="P260" s="152">
        <f t="shared" si="51"/>
        <v>0</v>
      </c>
      <c r="Q260" s="152">
        <v>2.7299999999999998E-3</v>
      </c>
      <c r="R260" s="152">
        <f t="shared" si="52"/>
        <v>0.79524899999999998</v>
      </c>
      <c r="S260" s="152">
        <v>0</v>
      </c>
      <c r="T260" s="153">
        <f t="shared" si="5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54" t="s">
        <v>144</v>
      </c>
      <c r="AT260" s="154" t="s">
        <v>114</v>
      </c>
      <c r="AU260" s="154" t="s">
        <v>119</v>
      </c>
      <c r="AY260" s="14" t="s">
        <v>111</v>
      </c>
      <c r="BE260" s="155">
        <f t="shared" si="54"/>
        <v>0</v>
      </c>
      <c r="BF260" s="155">
        <f t="shared" si="55"/>
        <v>0</v>
      </c>
      <c r="BG260" s="155">
        <f t="shared" si="56"/>
        <v>0</v>
      </c>
      <c r="BH260" s="155">
        <f t="shared" si="57"/>
        <v>0</v>
      </c>
      <c r="BI260" s="155">
        <f t="shared" si="58"/>
        <v>0</v>
      </c>
      <c r="BJ260" s="14" t="s">
        <v>119</v>
      </c>
      <c r="BK260" s="155">
        <f t="shared" si="59"/>
        <v>0</v>
      </c>
      <c r="BL260" s="14" t="s">
        <v>144</v>
      </c>
      <c r="BM260" s="154" t="s">
        <v>678</v>
      </c>
    </row>
    <row r="261" spans="1:65" s="2" customFormat="1" ht="14.45" customHeight="1" x14ac:dyDescent="0.2">
      <c r="A261" s="29"/>
      <c r="B261" s="141"/>
      <c r="C261" s="142" t="s">
        <v>679</v>
      </c>
      <c r="D261" s="142" t="s">
        <v>114</v>
      </c>
      <c r="E261" s="143" t="s">
        <v>680</v>
      </c>
      <c r="F261" s="144" t="s">
        <v>681</v>
      </c>
      <c r="G261" s="145" t="s">
        <v>439</v>
      </c>
      <c r="H261" s="146">
        <v>19</v>
      </c>
      <c r="I261" s="147"/>
      <c r="J261" s="148">
        <f t="shared" si="50"/>
        <v>0</v>
      </c>
      <c r="K261" s="149"/>
      <c r="L261" s="30"/>
      <c r="M261" s="150" t="s">
        <v>1</v>
      </c>
      <c r="N261" s="151" t="s">
        <v>37</v>
      </c>
      <c r="O261" s="55"/>
      <c r="P261" s="152">
        <f t="shared" si="51"/>
        <v>0</v>
      </c>
      <c r="Q261" s="152">
        <v>3.8000000000000002E-4</v>
      </c>
      <c r="R261" s="152">
        <f t="shared" si="52"/>
        <v>7.2200000000000007E-3</v>
      </c>
      <c r="S261" s="152">
        <v>0</v>
      </c>
      <c r="T261" s="153">
        <f t="shared" si="53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54" t="s">
        <v>144</v>
      </c>
      <c r="AT261" s="154" t="s">
        <v>114</v>
      </c>
      <c r="AU261" s="154" t="s">
        <v>119</v>
      </c>
      <c r="AY261" s="14" t="s">
        <v>111</v>
      </c>
      <c r="BE261" s="155">
        <f t="shared" si="54"/>
        <v>0</v>
      </c>
      <c r="BF261" s="155">
        <f t="shared" si="55"/>
        <v>0</v>
      </c>
      <c r="BG261" s="155">
        <f t="shared" si="56"/>
        <v>0</v>
      </c>
      <c r="BH261" s="155">
        <f t="shared" si="57"/>
        <v>0</v>
      </c>
      <c r="BI261" s="155">
        <f t="shared" si="58"/>
        <v>0</v>
      </c>
      <c r="BJ261" s="14" t="s">
        <v>119</v>
      </c>
      <c r="BK261" s="155">
        <f t="shared" si="59"/>
        <v>0</v>
      </c>
      <c r="BL261" s="14" t="s">
        <v>144</v>
      </c>
      <c r="BM261" s="154" t="s">
        <v>682</v>
      </c>
    </row>
    <row r="262" spans="1:65" s="2" customFormat="1" ht="14.45" customHeight="1" x14ac:dyDescent="0.2">
      <c r="A262" s="29"/>
      <c r="B262" s="141"/>
      <c r="C262" s="142" t="s">
        <v>303</v>
      </c>
      <c r="D262" s="142" t="s">
        <v>114</v>
      </c>
      <c r="E262" s="143" t="s">
        <v>683</v>
      </c>
      <c r="F262" s="144" t="s">
        <v>684</v>
      </c>
      <c r="G262" s="145" t="s">
        <v>126</v>
      </c>
      <c r="H262" s="146">
        <v>157.4</v>
      </c>
      <c r="I262" s="147"/>
      <c r="J262" s="148">
        <f t="shared" si="50"/>
        <v>0</v>
      </c>
      <c r="K262" s="149"/>
      <c r="L262" s="30"/>
      <c r="M262" s="150" t="s">
        <v>1</v>
      </c>
      <c r="N262" s="151" t="s">
        <v>37</v>
      </c>
      <c r="O262" s="55"/>
      <c r="P262" s="152">
        <f t="shared" si="51"/>
        <v>0</v>
      </c>
      <c r="Q262" s="152">
        <v>1.06E-3</v>
      </c>
      <c r="R262" s="152">
        <f t="shared" si="52"/>
        <v>0.16684399999999999</v>
      </c>
      <c r="S262" s="152">
        <v>0</v>
      </c>
      <c r="T262" s="153">
        <f t="shared" si="53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54" t="s">
        <v>144</v>
      </c>
      <c r="AT262" s="154" t="s">
        <v>114</v>
      </c>
      <c r="AU262" s="154" t="s">
        <v>119</v>
      </c>
      <c r="AY262" s="14" t="s">
        <v>111</v>
      </c>
      <c r="BE262" s="155">
        <f t="shared" si="54"/>
        <v>0</v>
      </c>
      <c r="BF262" s="155">
        <f t="shared" si="55"/>
        <v>0</v>
      </c>
      <c r="BG262" s="155">
        <f t="shared" si="56"/>
        <v>0</v>
      </c>
      <c r="BH262" s="155">
        <f t="shared" si="57"/>
        <v>0</v>
      </c>
      <c r="BI262" s="155">
        <f t="shared" si="58"/>
        <v>0</v>
      </c>
      <c r="BJ262" s="14" t="s">
        <v>119</v>
      </c>
      <c r="BK262" s="155">
        <f t="shared" si="59"/>
        <v>0</v>
      </c>
      <c r="BL262" s="14" t="s">
        <v>144</v>
      </c>
      <c r="BM262" s="154" t="s">
        <v>685</v>
      </c>
    </row>
    <row r="263" spans="1:65" s="2" customFormat="1" ht="14.45" customHeight="1" x14ac:dyDescent="0.2">
      <c r="A263" s="29"/>
      <c r="B263" s="141"/>
      <c r="C263" s="142" t="s">
        <v>686</v>
      </c>
      <c r="D263" s="142" t="s">
        <v>114</v>
      </c>
      <c r="E263" s="143" t="s">
        <v>687</v>
      </c>
      <c r="F263" s="144" t="s">
        <v>688</v>
      </c>
      <c r="G263" s="145" t="s">
        <v>439</v>
      </c>
      <c r="H263" s="146">
        <v>60</v>
      </c>
      <c r="I263" s="147"/>
      <c r="J263" s="148">
        <f t="shared" si="50"/>
        <v>0</v>
      </c>
      <c r="K263" s="149"/>
      <c r="L263" s="30"/>
      <c r="M263" s="150" t="s">
        <v>1</v>
      </c>
      <c r="N263" s="151" t="s">
        <v>37</v>
      </c>
      <c r="O263" s="55"/>
      <c r="P263" s="152">
        <f t="shared" si="51"/>
        <v>0</v>
      </c>
      <c r="Q263" s="152">
        <v>5.0000000000000002E-5</v>
      </c>
      <c r="R263" s="152">
        <f t="shared" si="52"/>
        <v>3.0000000000000001E-3</v>
      </c>
      <c r="S263" s="152">
        <v>0</v>
      </c>
      <c r="T263" s="153">
        <f t="shared" si="53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54" t="s">
        <v>144</v>
      </c>
      <c r="AT263" s="154" t="s">
        <v>114</v>
      </c>
      <c r="AU263" s="154" t="s">
        <v>119</v>
      </c>
      <c r="AY263" s="14" t="s">
        <v>111</v>
      </c>
      <c r="BE263" s="155">
        <f t="shared" si="54"/>
        <v>0</v>
      </c>
      <c r="BF263" s="155">
        <f t="shared" si="55"/>
        <v>0</v>
      </c>
      <c r="BG263" s="155">
        <f t="shared" si="56"/>
        <v>0</v>
      </c>
      <c r="BH263" s="155">
        <f t="shared" si="57"/>
        <v>0</v>
      </c>
      <c r="BI263" s="155">
        <f t="shared" si="58"/>
        <v>0</v>
      </c>
      <c r="BJ263" s="14" t="s">
        <v>119</v>
      </c>
      <c r="BK263" s="155">
        <f t="shared" si="59"/>
        <v>0</v>
      </c>
      <c r="BL263" s="14" t="s">
        <v>144</v>
      </c>
      <c r="BM263" s="154" t="s">
        <v>689</v>
      </c>
    </row>
    <row r="264" spans="1:65" s="2" customFormat="1" ht="24.2" customHeight="1" x14ac:dyDescent="0.2">
      <c r="A264" s="29"/>
      <c r="B264" s="141"/>
      <c r="C264" s="142" t="s">
        <v>306</v>
      </c>
      <c r="D264" s="142" t="s">
        <v>114</v>
      </c>
      <c r="E264" s="143" t="s">
        <v>690</v>
      </c>
      <c r="F264" s="144" t="s">
        <v>691</v>
      </c>
      <c r="G264" s="145" t="s">
        <v>439</v>
      </c>
      <c r="H264" s="146">
        <v>19</v>
      </c>
      <c r="I264" s="147"/>
      <c r="J264" s="148">
        <f t="shared" si="50"/>
        <v>0</v>
      </c>
      <c r="K264" s="149"/>
      <c r="L264" s="30"/>
      <c r="M264" s="150" t="s">
        <v>1</v>
      </c>
      <c r="N264" s="151" t="s">
        <v>37</v>
      </c>
      <c r="O264" s="55"/>
      <c r="P264" s="152">
        <f t="shared" si="51"/>
        <v>0</v>
      </c>
      <c r="Q264" s="152">
        <v>1.16E-3</v>
      </c>
      <c r="R264" s="152">
        <f t="shared" si="52"/>
        <v>2.2040000000000001E-2</v>
      </c>
      <c r="S264" s="152">
        <v>0</v>
      </c>
      <c r="T264" s="153">
        <f t="shared" si="53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54" t="s">
        <v>144</v>
      </c>
      <c r="AT264" s="154" t="s">
        <v>114</v>
      </c>
      <c r="AU264" s="154" t="s">
        <v>119</v>
      </c>
      <c r="AY264" s="14" t="s">
        <v>111</v>
      </c>
      <c r="BE264" s="155">
        <f t="shared" si="54"/>
        <v>0</v>
      </c>
      <c r="BF264" s="155">
        <f t="shared" si="55"/>
        <v>0</v>
      </c>
      <c r="BG264" s="155">
        <f t="shared" si="56"/>
        <v>0</v>
      </c>
      <c r="BH264" s="155">
        <f t="shared" si="57"/>
        <v>0</v>
      </c>
      <c r="BI264" s="155">
        <f t="shared" si="58"/>
        <v>0</v>
      </c>
      <c r="BJ264" s="14" t="s">
        <v>119</v>
      </c>
      <c r="BK264" s="155">
        <f t="shared" si="59"/>
        <v>0</v>
      </c>
      <c r="BL264" s="14" t="s">
        <v>144</v>
      </c>
      <c r="BM264" s="154" t="s">
        <v>692</v>
      </c>
    </row>
    <row r="265" spans="1:65" s="2" customFormat="1" ht="14.45" customHeight="1" x14ac:dyDescent="0.2">
      <c r="A265" s="29"/>
      <c r="B265" s="141"/>
      <c r="C265" s="142" t="s">
        <v>693</v>
      </c>
      <c r="D265" s="142" t="s">
        <v>114</v>
      </c>
      <c r="E265" s="143" t="s">
        <v>694</v>
      </c>
      <c r="F265" s="144" t="s">
        <v>695</v>
      </c>
      <c r="G265" s="145" t="s">
        <v>439</v>
      </c>
      <c r="H265" s="146">
        <v>19</v>
      </c>
      <c r="I265" s="147"/>
      <c r="J265" s="148">
        <f t="shared" si="50"/>
        <v>0</v>
      </c>
      <c r="K265" s="149"/>
      <c r="L265" s="30"/>
      <c r="M265" s="150" t="s">
        <v>1</v>
      </c>
      <c r="N265" s="151" t="s">
        <v>37</v>
      </c>
      <c r="O265" s="55"/>
      <c r="P265" s="152">
        <f t="shared" si="51"/>
        <v>0</v>
      </c>
      <c r="Q265" s="152">
        <v>2.0000000000000001E-4</v>
      </c>
      <c r="R265" s="152">
        <f t="shared" si="52"/>
        <v>3.8E-3</v>
      </c>
      <c r="S265" s="152">
        <v>0</v>
      </c>
      <c r="T265" s="153">
        <f t="shared" si="53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54" t="s">
        <v>144</v>
      </c>
      <c r="AT265" s="154" t="s">
        <v>114</v>
      </c>
      <c r="AU265" s="154" t="s">
        <v>119</v>
      </c>
      <c r="AY265" s="14" t="s">
        <v>111</v>
      </c>
      <c r="BE265" s="155">
        <f t="shared" si="54"/>
        <v>0</v>
      </c>
      <c r="BF265" s="155">
        <f t="shared" si="55"/>
        <v>0</v>
      </c>
      <c r="BG265" s="155">
        <f t="shared" si="56"/>
        <v>0</v>
      </c>
      <c r="BH265" s="155">
        <f t="shared" si="57"/>
        <v>0</v>
      </c>
      <c r="BI265" s="155">
        <f t="shared" si="58"/>
        <v>0</v>
      </c>
      <c r="BJ265" s="14" t="s">
        <v>119</v>
      </c>
      <c r="BK265" s="155">
        <f t="shared" si="59"/>
        <v>0</v>
      </c>
      <c r="BL265" s="14" t="s">
        <v>144</v>
      </c>
      <c r="BM265" s="154" t="s">
        <v>696</v>
      </c>
    </row>
    <row r="266" spans="1:65" s="2" customFormat="1" ht="24.2" customHeight="1" x14ac:dyDescent="0.2">
      <c r="A266" s="29"/>
      <c r="B266" s="141"/>
      <c r="C266" s="142" t="s">
        <v>310</v>
      </c>
      <c r="D266" s="142" t="s">
        <v>114</v>
      </c>
      <c r="E266" s="143" t="s">
        <v>697</v>
      </c>
      <c r="F266" s="144" t="s">
        <v>698</v>
      </c>
      <c r="G266" s="145" t="s">
        <v>302</v>
      </c>
      <c r="H266" s="167"/>
      <c r="I266" s="147"/>
      <c r="J266" s="148">
        <f t="shared" si="50"/>
        <v>0</v>
      </c>
      <c r="K266" s="149"/>
      <c r="L266" s="30"/>
      <c r="M266" s="150" t="s">
        <v>1</v>
      </c>
      <c r="N266" s="151" t="s">
        <v>37</v>
      </c>
      <c r="O266" s="55"/>
      <c r="P266" s="152">
        <f t="shared" si="51"/>
        <v>0</v>
      </c>
      <c r="Q266" s="152">
        <v>0</v>
      </c>
      <c r="R266" s="152">
        <f t="shared" si="52"/>
        <v>0</v>
      </c>
      <c r="S266" s="152">
        <v>0</v>
      </c>
      <c r="T266" s="153">
        <f t="shared" si="53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54" t="s">
        <v>144</v>
      </c>
      <c r="AT266" s="154" t="s">
        <v>114</v>
      </c>
      <c r="AU266" s="154" t="s">
        <v>119</v>
      </c>
      <c r="AY266" s="14" t="s">
        <v>111</v>
      </c>
      <c r="BE266" s="155">
        <f t="shared" si="54"/>
        <v>0</v>
      </c>
      <c r="BF266" s="155">
        <f t="shared" si="55"/>
        <v>0</v>
      </c>
      <c r="BG266" s="155">
        <f t="shared" si="56"/>
        <v>0</v>
      </c>
      <c r="BH266" s="155">
        <f t="shared" si="57"/>
        <v>0</v>
      </c>
      <c r="BI266" s="155">
        <f t="shared" si="58"/>
        <v>0</v>
      </c>
      <c r="BJ266" s="14" t="s">
        <v>119</v>
      </c>
      <c r="BK266" s="155">
        <f t="shared" si="59"/>
        <v>0</v>
      </c>
      <c r="BL266" s="14" t="s">
        <v>144</v>
      </c>
      <c r="BM266" s="154" t="s">
        <v>699</v>
      </c>
    </row>
    <row r="267" spans="1:65" s="12" customFormat="1" ht="22.9" customHeight="1" x14ac:dyDescent="0.2">
      <c r="B267" s="128"/>
      <c r="D267" s="129" t="s">
        <v>70</v>
      </c>
      <c r="E267" s="139" t="s">
        <v>700</v>
      </c>
      <c r="F267" s="139" t="s">
        <v>701</v>
      </c>
      <c r="I267" s="131"/>
      <c r="J267" s="140">
        <f>BK267</f>
        <v>0</v>
      </c>
      <c r="L267" s="128"/>
      <c r="M267" s="133"/>
      <c r="N267" s="134"/>
      <c r="O267" s="134"/>
      <c r="P267" s="135">
        <f>SUM(P268:P269)</f>
        <v>0</v>
      </c>
      <c r="Q267" s="134"/>
      <c r="R267" s="135">
        <f>SUM(R268:R269)</f>
        <v>7.3664500000000008E-2</v>
      </c>
      <c r="S267" s="134"/>
      <c r="T267" s="136">
        <f>SUM(T268:T269)</f>
        <v>61.87818</v>
      </c>
      <c r="AR267" s="129" t="s">
        <v>119</v>
      </c>
      <c r="AT267" s="137" t="s">
        <v>70</v>
      </c>
      <c r="AU267" s="137" t="s">
        <v>79</v>
      </c>
      <c r="AY267" s="129" t="s">
        <v>111</v>
      </c>
      <c r="BK267" s="138">
        <f>SUM(BK268:BK269)</f>
        <v>0</v>
      </c>
    </row>
    <row r="268" spans="1:65" s="2" customFormat="1" ht="14.45" customHeight="1" x14ac:dyDescent="0.2">
      <c r="A268" s="29"/>
      <c r="B268" s="141"/>
      <c r="C268" s="142" t="s">
        <v>702</v>
      </c>
      <c r="D268" s="142" t="s">
        <v>114</v>
      </c>
      <c r="E268" s="143" t="s">
        <v>703</v>
      </c>
      <c r="F268" s="144" t="s">
        <v>704</v>
      </c>
      <c r="G268" s="145" t="s">
        <v>334</v>
      </c>
      <c r="H268" s="146">
        <v>1473.29</v>
      </c>
      <c r="I268" s="147"/>
      <c r="J268" s="148">
        <f>ROUND(I268*H268,2)</f>
        <v>0</v>
      </c>
      <c r="K268" s="149"/>
      <c r="L268" s="30"/>
      <c r="M268" s="150" t="s">
        <v>1</v>
      </c>
      <c r="N268" s="151" t="s">
        <v>37</v>
      </c>
      <c r="O268" s="55"/>
      <c r="P268" s="152">
        <f>O268*H268</f>
        <v>0</v>
      </c>
      <c r="Q268" s="152">
        <v>5.0000000000000002E-5</v>
      </c>
      <c r="R268" s="152">
        <f>Q268*H268</f>
        <v>7.3664500000000008E-2</v>
      </c>
      <c r="S268" s="152">
        <v>0</v>
      </c>
      <c r="T268" s="153">
        <f>S268*H268</f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54" t="s">
        <v>144</v>
      </c>
      <c r="AT268" s="154" t="s">
        <v>114</v>
      </c>
      <c r="AU268" s="154" t="s">
        <v>119</v>
      </c>
      <c r="AY268" s="14" t="s">
        <v>111</v>
      </c>
      <c r="BE268" s="155">
        <f>IF(N268="základná",J268,0)</f>
        <v>0</v>
      </c>
      <c r="BF268" s="155">
        <f>IF(N268="znížená",J268,0)</f>
        <v>0</v>
      </c>
      <c r="BG268" s="155">
        <f>IF(N268="zákl. prenesená",J268,0)</f>
        <v>0</v>
      </c>
      <c r="BH268" s="155">
        <f>IF(N268="zníž. prenesená",J268,0)</f>
        <v>0</v>
      </c>
      <c r="BI268" s="155">
        <f>IF(N268="nulová",J268,0)</f>
        <v>0</v>
      </c>
      <c r="BJ268" s="14" t="s">
        <v>119</v>
      </c>
      <c r="BK268" s="155">
        <f>ROUND(I268*H268,2)</f>
        <v>0</v>
      </c>
      <c r="BL268" s="14" t="s">
        <v>144</v>
      </c>
      <c r="BM268" s="154" t="s">
        <v>705</v>
      </c>
    </row>
    <row r="269" spans="1:65" s="2" customFormat="1" ht="14.45" customHeight="1" x14ac:dyDescent="0.2">
      <c r="A269" s="29"/>
      <c r="B269" s="141"/>
      <c r="C269" s="142" t="s">
        <v>313</v>
      </c>
      <c r="D269" s="142" t="s">
        <v>114</v>
      </c>
      <c r="E269" s="143" t="s">
        <v>706</v>
      </c>
      <c r="F269" s="144" t="s">
        <v>707</v>
      </c>
      <c r="G269" s="145" t="s">
        <v>334</v>
      </c>
      <c r="H269" s="146">
        <v>1473.29</v>
      </c>
      <c r="I269" s="147"/>
      <c r="J269" s="148">
        <f>ROUND(I269*H269,2)</f>
        <v>0</v>
      </c>
      <c r="K269" s="149"/>
      <c r="L269" s="30"/>
      <c r="M269" s="150" t="s">
        <v>1</v>
      </c>
      <c r="N269" s="151" t="s">
        <v>37</v>
      </c>
      <c r="O269" s="55"/>
      <c r="P269" s="152">
        <f>O269*H269</f>
        <v>0</v>
      </c>
      <c r="Q269" s="152">
        <v>0</v>
      </c>
      <c r="R269" s="152">
        <f>Q269*H269</f>
        <v>0</v>
      </c>
      <c r="S269" s="152">
        <v>4.2000000000000003E-2</v>
      </c>
      <c r="T269" s="153">
        <f>S269*H269</f>
        <v>61.87818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54" t="s">
        <v>144</v>
      </c>
      <c r="AT269" s="154" t="s">
        <v>114</v>
      </c>
      <c r="AU269" s="154" t="s">
        <v>119</v>
      </c>
      <c r="AY269" s="14" t="s">
        <v>111</v>
      </c>
      <c r="BE269" s="155">
        <f>IF(N269="základná",J269,0)</f>
        <v>0</v>
      </c>
      <c r="BF269" s="155">
        <f>IF(N269="znížená",J269,0)</f>
        <v>0</v>
      </c>
      <c r="BG269" s="155">
        <f>IF(N269="zákl. prenesená",J269,0)</f>
        <v>0</v>
      </c>
      <c r="BH269" s="155">
        <f>IF(N269="zníž. prenesená",J269,0)</f>
        <v>0</v>
      </c>
      <c r="BI269" s="155">
        <f>IF(N269="nulová",J269,0)</f>
        <v>0</v>
      </c>
      <c r="BJ269" s="14" t="s">
        <v>119</v>
      </c>
      <c r="BK269" s="155">
        <f>ROUND(I269*H269,2)</f>
        <v>0</v>
      </c>
      <c r="BL269" s="14" t="s">
        <v>144</v>
      </c>
      <c r="BM269" s="154" t="s">
        <v>708</v>
      </c>
    </row>
    <row r="270" spans="1:65" s="12" customFormat="1" ht="22.9" customHeight="1" x14ac:dyDescent="0.2">
      <c r="B270" s="128"/>
      <c r="D270" s="129" t="s">
        <v>70</v>
      </c>
      <c r="E270" s="139" t="s">
        <v>709</v>
      </c>
      <c r="F270" s="139" t="s">
        <v>710</v>
      </c>
      <c r="I270" s="131"/>
      <c r="J270" s="140">
        <f>BK270</f>
        <v>0</v>
      </c>
      <c r="L270" s="128"/>
      <c r="M270" s="133"/>
      <c r="N270" s="134"/>
      <c r="O270" s="134"/>
      <c r="P270" s="135">
        <f>SUM(P271:P277)</f>
        <v>0</v>
      </c>
      <c r="Q270" s="134"/>
      <c r="R270" s="135">
        <f>SUM(R271:R277)</f>
        <v>1.2523200000000001</v>
      </c>
      <c r="S270" s="134"/>
      <c r="T270" s="136">
        <f>SUM(T271:T277)</f>
        <v>0</v>
      </c>
      <c r="AR270" s="129" t="s">
        <v>119</v>
      </c>
      <c r="AT270" s="137" t="s">
        <v>70</v>
      </c>
      <c r="AU270" s="137" t="s">
        <v>79</v>
      </c>
      <c r="AY270" s="129" t="s">
        <v>111</v>
      </c>
      <c r="BK270" s="138">
        <f>SUM(BK271:BK277)</f>
        <v>0</v>
      </c>
    </row>
    <row r="271" spans="1:65" s="2" customFormat="1" ht="37.9" customHeight="1" x14ac:dyDescent="0.2">
      <c r="A271" s="29"/>
      <c r="B271" s="141"/>
      <c r="C271" s="142" t="s">
        <v>711</v>
      </c>
      <c r="D271" s="142" t="s">
        <v>114</v>
      </c>
      <c r="E271" s="143" t="s">
        <v>712</v>
      </c>
      <c r="F271" s="144" t="s">
        <v>713</v>
      </c>
      <c r="G271" s="145" t="s">
        <v>117</v>
      </c>
      <c r="H271" s="146">
        <v>24</v>
      </c>
      <c r="I271" s="147"/>
      <c r="J271" s="148">
        <f t="shared" ref="J271:J277" si="60">ROUND(I271*H271,2)</f>
        <v>0</v>
      </c>
      <c r="K271" s="149"/>
      <c r="L271" s="30"/>
      <c r="M271" s="150" t="s">
        <v>1</v>
      </c>
      <c r="N271" s="151" t="s">
        <v>37</v>
      </c>
      <c r="O271" s="55"/>
      <c r="P271" s="152">
        <f t="shared" ref="P271:P277" si="61">O271*H271</f>
        <v>0</v>
      </c>
      <c r="Q271" s="152">
        <v>8.0000000000000007E-5</v>
      </c>
      <c r="R271" s="152">
        <f t="shared" ref="R271:R277" si="62">Q271*H271</f>
        <v>1.9200000000000003E-3</v>
      </c>
      <c r="S271" s="152">
        <v>0</v>
      </c>
      <c r="T271" s="153">
        <f t="shared" ref="T271:T277" si="63">S271*H271</f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54" t="s">
        <v>144</v>
      </c>
      <c r="AT271" s="154" t="s">
        <v>114</v>
      </c>
      <c r="AU271" s="154" t="s">
        <v>119</v>
      </c>
      <c r="AY271" s="14" t="s">
        <v>111</v>
      </c>
      <c r="BE271" s="155">
        <f t="shared" ref="BE271:BE277" si="64">IF(N271="základná",J271,0)</f>
        <v>0</v>
      </c>
      <c r="BF271" s="155">
        <f t="shared" ref="BF271:BF277" si="65">IF(N271="znížená",J271,0)</f>
        <v>0</v>
      </c>
      <c r="BG271" s="155">
        <f t="shared" ref="BG271:BG277" si="66">IF(N271="zákl. prenesená",J271,0)</f>
        <v>0</v>
      </c>
      <c r="BH271" s="155">
        <f t="shared" ref="BH271:BH277" si="67">IF(N271="zníž. prenesená",J271,0)</f>
        <v>0</v>
      </c>
      <c r="BI271" s="155">
        <f t="shared" ref="BI271:BI277" si="68">IF(N271="nulová",J271,0)</f>
        <v>0</v>
      </c>
      <c r="BJ271" s="14" t="s">
        <v>119</v>
      </c>
      <c r="BK271" s="155">
        <f t="shared" ref="BK271:BK277" si="69">ROUND(I271*H271,2)</f>
        <v>0</v>
      </c>
      <c r="BL271" s="14" t="s">
        <v>144</v>
      </c>
      <c r="BM271" s="154" t="s">
        <v>714</v>
      </c>
    </row>
    <row r="272" spans="1:65" s="2" customFormat="1" ht="24.2" customHeight="1" x14ac:dyDescent="0.2">
      <c r="A272" s="29"/>
      <c r="B272" s="141"/>
      <c r="C272" s="156" t="s">
        <v>317</v>
      </c>
      <c r="D272" s="156" t="s">
        <v>108</v>
      </c>
      <c r="E272" s="157" t="s">
        <v>715</v>
      </c>
      <c r="F272" s="158" t="s">
        <v>716</v>
      </c>
      <c r="G272" s="159" t="s">
        <v>117</v>
      </c>
      <c r="H272" s="160">
        <v>24</v>
      </c>
      <c r="I272" s="161"/>
      <c r="J272" s="162">
        <f t="shared" si="60"/>
        <v>0</v>
      </c>
      <c r="K272" s="163"/>
      <c r="L272" s="164"/>
      <c r="M272" s="165" t="s">
        <v>1</v>
      </c>
      <c r="N272" s="166" t="s">
        <v>37</v>
      </c>
      <c r="O272" s="55"/>
      <c r="P272" s="152">
        <f t="shared" si="61"/>
        <v>0</v>
      </c>
      <c r="Q272" s="152">
        <v>4.1329999999999999E-2</v>
      </c>
      <c r="R272" s="152">
        <f t="shared" si="62"/>
        <v>0.99191999999999991</v>
      </c>
      <c r="S272" s="152">
        <v>0</v>
      </c>
      <c r="T272" s="153">
        <f t="shared" si="63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54" t="s">
        <v>169</v>
      </c>
      <c r="AT272" s="154" t="s">
        <v>108</v>
      </c>
      <c r="AU272" s="154" t="s">
        <v>119</v>
      </c>
      <c r="AY272" s="14" t="s">
        <v>111</v>
      </c>
      <c r="BE272" s="155">
        <f t="shared" si="64"/>
        <v>0</v>
      </c>
      <c r="BF272" s="155">
        <f t="shared" si="65"/>
        <v>0</v>
      </c>
      <c r="BG272" s="155">
        <f t="shared" si="66"/>
        <v>0</v>
      </c>
      <c r="BH272" s="155">
        <f t="shared" si="67"/>
        <v>0</v>
      </c>
      <c r="BI272" s="155">
        <f t="shared" si="68"/>
        <v>0</v>
      </c>
      <c r="BJ272" s="14" t="s">
        <v>119</v>
      </c>
      <c r="BK272" s="155">
        <f t="shared" si="69"/>
        <v>0</v>
      </c>
      <c r="BL272" s="14" t="s">
        <v>144</v>
      </c>
      <c r="BM272" s="154" t="s">
        <v>717</v>
      </c>
    </row>
    <row r="273" spans="1:65" s="2" customFormat="1" ht="37.9" customHeight="1" x14ac:dyDescent="0.2">
      <c r="A273" s="29"/>
      <c r="B273" s="141"/>
      <c r="C273" s="156" t="s">
        <v>718</v>
      </c>
      <c r="D273" s="156" t="s">
        <v>108</v>
      </c>
      <c r="E273" s="157" t="s">
        <v>719</v>
      </c>
      <c r="F273" s="158" t="s">
        <v>720</v>
      </c>
      <c r="G273" s="159" t="s">
        <v>117</v>
      </c>
      <c r="H273" s="160">
        <v>24</v>
      </c>
      <c r="I273" s="161"/>
      <c r="J273" s="162">
        <f t="shared" si="60"/>
        <v>0</v>
      </c>
      <c r="K273" s="163"/>
      <c r="L273" s="164"/>
      <c r="M273" s="165" t="s">
        <v>1</v>
      </c>
      <c r="N273" s="166" t="s">
        <v>37</v>
      </c>
      <c r="O273" s="55"/>
      <c r="P273" s="152">
        <f t="shared" si="61"/>
        <v>0</v>
      </c>
      <c r="Q273" s="152">
        <v>5.5500000000000002E-3</v>
      </c>
      <c r="R273" s="152">
        <f t="shared" si="62"/>
        <v>0.13320000000000001</v>
      </c>
      <c r="S273" s="152">
        <v>0</v>
      </c>
      <c r="T273" s="153">
        <f t="shared" si="63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54" t="s">
        <v>169</v>
      </c>
      <c r="AT273" s="154" t="s">
        <v>108</v>
      </c>
      <c r="AU273" s="154" t="s">
        <v>119</v>
      </c>
      <c r="AY273" s="14" t="s">
        <v>111</v>
      </c>
      <c r="BE273" s="155">
        <f t="shared" si="64"/>
        <v>0</v>
      </c>
      <c r="BF273" s="155">
        <f t="shared" si="65"/>
        <v>0</v>
      </c>
      <c r="BG273" s="155">
        <f t="shared" si="66"/>
        <v>0</v>
      </c>
      <c r="BH273" s="155">
        <f t="shared" si="67"/>
        <v>0</v>
      </c>
      <c r="BI273" s="155">
        <f t="shared" si="68"/>
        <v>0</v>
      </c>
      <c r="BJ273" s="14" t="s">
        <v>119</v>
      </c>
      <c r="BK273" s="155">
        <f t="shared" si="69"/>
        <v>0</v>
      </c>
      <c r="BL273" s="14" t="s">
        <v>144</v>
      </c>
      <c r="BM273" s="154" t="s">
        <v>721</v>
      </c>
    </row>
    <row r="274" spans="1:65" s="2" customFormat="1" ht="14.45" customHeight="1" x14ac:dyDescent="0.2">
      <c r="A274" s="29"/>
      <c r="B274" s="141"/>
      <c r="C274" s="156" t="s">
        <v>322</v>
      </c>
      <c r="D274" s="156" t="s">
        <v>108</v>
      </c>
      <c r="E274" s="157" t="s">
        <v>722</v>
      </c>
      <c r="F274" s="158" t="s">
        <v>723</v>
      </c>
      <c r="G274" s="159" t="s">
        <v>117</v>
      </c>
      <c r="H274" s="160">
        <v>24</v>
      </c>
      <c r="I274" s="161"/>
      <c r="J274" s="162">
        <f t="shared" si="60"/>
        <v>0</v>
      </c>
      <c r="K274" s="163"/>
      <c r="L274" s="164"/>
      <c r="M274" s="165" t="s">
        <v>1</v>
      </c>
      <c r="N274" s="166" t="s">
        <v>37</v>
      </c>
      <c r="O274" s="55"/>
      <c r="P274" s="152">
        <f t="shared" si="61"/>
        <v>0</v>
      </c>
      <c r="Q274" s="152">
        <v>3.9899999999999996E-3</v>
      </c>
      <c r="R274" s="152">
        <f t="shared" si="62"/>
        <v>9.5759999999999984E-2</v>
      </c>
      <c r="S274" s="152">
        <v>0</v>
      </c>
      <c r="T274" s="153">
        <f t="shared" si="63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54" t="s">
        <v>169</v>
      </c>
      <c r="AT274" s="154" t="s">
        <v>108</v>
      </c>
      <c r="AU274" s="154" t="s">
        <v>119</v>
      </c>
      <c r="AY274" s="14" t="s">
        <v>111</v>
      </c>
      <c r="BE274" s="155">
        <f t="shared" si="64"/>
        <v>0</v>
      </c>
      <c r="BF274" s="155">
        <f t="shared" si="65"/>
        <v>0</v>
      </c>
      <c r="BG274" s="155">
        <f t="shared" si="66"/>
        <v>0</v>
      </c>
      <c r="BH274" s="155">
        <f t="shared" si="67"/>
        <v>0</v>
      </c>
      <c r="BI274" s="155">
        <f t="shared" si="68"/>
        <v>0</v>
      </c>
      <c r="BJ274" s="14" t="s">
        <v>119</v>
      </c>
      <c r="BK274" s="155">
        <f t="shared" si="69"/>
        <v>0</v>
      </c>
      <c r="BL274" s="14" t="s">
        <v>144</v>
      </c>
      <c r="BM274" s="154" t="s">
        <v>724</v>
      </c>
    </row>
    <row r="275" spans="1:65" s="2" customFormat="1" ht="14.45" customHeight="1" x14ac:dyDescent="0.2">
      <c r="A275" s="29"/>
      <c r="B275" s="141"/>
      <c r="C275" s="156" t="s">
        <v>725</v>
      </c>
      <c r="D275" s="156" t="s">
        <v>108</v>
      </c>
      <c r="E275" s="157" t="s">
        <v>726</v>
      </c>
      <c r="F275" s="158" t="s">
        <v>727</v>
      </c>
      <c r="G275" s="159" t="s">
        <v>117</v>
      </c>
      <c r="H275" s="160">
        <v>24</v>
      </c>
      <c r="I275" s="161"/>
      <c r="J275" s="162">
        <f t="shared" si="60"/>
        <v>0</v>
      </c>
      <c r="K275" s="163"/>
      <c r="L275" s="164"/>
      <c r="M275" s="165" t="s">
        <v>1</v>
      </c>
      <c r="N275" s="166" t="s">
        <v>37</v>
      </c>
      <c r="O275" s="55"/>
      <c r="P275" s="152">
        <f t="shared" si="61"/>
        <v>0</v>
      </c>
      <c r="Q275" s="152">
        <v>9.6000000000000002E-4</v>
      </c>
      <c r="R275" s="152">
        <f t="shared" si="62"/>
        <v>2.3040000000000001E-2</v>
      </c>
      <c r="S275" s="152">
        <v>0</v>
      </c>
      <c r="T275" s="153">
        <f t="shared" si="63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54" t="s">
        <v>169</v>
      </c>
      <c r="AT275" s="154" t="s">
        <v>108</v>
      </c>
      <c r="AU275" s="154" t="s">
        <v>119</v>
      </c>
      <c r="AY275" s="14" t="s">
        <v>111</v>
      </c>
      <c r="BE275" s="155">
        <f t="shared" si="64"/>
        <v>0</v>
      </c>
      <c r="BF275" s="155">
        <f t="shared" si="65"/>
        <v>0</v>
      </c>
      <c r="BG275" s="155">
        <f t="shared" si="66"/>
        <v>0</v>
      </c>
      <c r="BH275" s="155">
        <f t="shared" si="67"/>
        <v>0</v>
      </c>
      <c r="BI275" s="155">
        <f t="shared" si="68"/>
        <v>0</v>
      </c>
      <c r="BJ275" s="14" t="s">
        <v>119</v>
      </c>
      <c r="BK275" s="155">
        <f t="shared" si="69"/>
        <v>0</v>
      </c>
      <c r="BL275" s="14" t="s">
        <v>144</v>
      </c>
      <c r="BM275" s="154" t="s">
        <v>728</v>
      </c>
    </row>
    <row r="276" spans="1:65" s="2" customFormat="1" ht="14.45" customHeight="1" x14ac:dyDescent="0.2">
      <c r="A276" s="29"/>
      <c r="B276" s="141"/>
      <c r="C276" s="142" t="s">
        <v>327</v>
      </c>
      <c r="D276" s="142" t="s">
        <v>114</v>
      </c>
      <c r="E276" s="143" t="s">
        <v>729</v>
      </c>
      <c r="F276" s="144" t="s">
        <v>730</v>
      </c>
      <c r="G276" s="145" t="s">
        <v>439</v>
      </c>
      <c r="H276" s="146">
        <v>24</v>
      </c>
      <c r="I276" s="147"/>
      <c r="J276" s="148">
        <f t="shared" si="60"/>
        <v>0</v>
      </c>
      <c r="K276" s="149"/>
      <c r="L276" s="30"/>
      <c r="M276" s="150" t="s">
        <v>1</v>
      </c>
      <c r="N276" s="151" t="s">
        <v>37</v>
      </c>
      <c r="O276" s="55"/>
      <c r="P276" s="152">
        <f t="shared" si="61"/>
        <v>0</v>
      </c>
      <c r="Q276" s="152">
        <v>2.7E-4</v>
      </c>
      <c r="R276" s="152">
        <f t="shared" si="62"/>
        <v>6.4799999999999996E-3</v>
      </c>
      <c r="S276" s="152">
        <v>0</v>
      </c>
      <c r="T276" s="153">
        <f t="shared" si="63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54" t="s">
        <v>144</v>
      </c>
      <c r="AT276" s="154" t="s">
        <v>114</v>
      </c>
      <c r="AU276" s="154" t="s">
        <v>119</v>
      </c>
      <c r="AY276" s="14" t="s">
        <v>111</v>
      </c>
      <c r="BE276" s="155">
        <f t="shared" si="64"/>
        <v>0</v>
      </c>
      <c r="BF276" s="155">
        <f t="shared" si="65"/>
        <v>0</v>
      </c>
      <c r="BG276" s="155">
        <f t="shared" si="66"/>
        <v>0</v>
      </c>
      <c r="BH276" s="155">
        <f t="shared" si="67"/>
        <v>0</v>
      </c>
      <c r="BI276" s="155">
        <f t="shared" si="68"/>
        <v>0</v>
      </c>
      <c r="BJ276" s="14" t="s">
        <v>119</v>
      </c>
      <c r="BK276" s="155">
        <f t="shared" si="69"/>
        <v>0</v>
      </c>
      <c r="BL276" s="14" t="s">
        <v>144</v>
      </c>
      <c r="BM276" s="154" t="s">
        <v>731</v>
      </c>
    </row>
    <row r="277" spans="1:65" s="2" customFormat="1" ht="24.2" customHeight="1" x14ac:dyDescent="0.2">
      <c r="A277" s="29"/>
      <c r="B277" s="141"/>
      <c r="C277" s="142" t="s">
        <v>732</v>
      </c>
      <c r="D277" s="142" t="s">
        <v>114</v>
      </c>
      <c r="E277" s="143" t="s">
        <v>733</v>
      </c>
      <c r="F277" s="144" t="s">
        <v>734</v>
      </c>
      <c r="G277" s="145" t="s">
        <v>302</v>
      </c>
      <c r="H277" s="167"/>
      <c r="I277" s="147"/>
      <c r="J277" s="148">
        <f t="shared" si="60"/>
        <v>0</v>
      </c>
      <c r="K277" s="149"/>
      <c r="L277" s="30"/>
      <c r="M277" s="150" t="s">
        <v>1</v>
      </c>
      <c r="N277" s="151" t="s">
        <v>37</v>
      </c>
      <c r="O277" s="55"/>
      <c r="P277" s="152">
        <f t="shared" si="61"/>
        <v>0</v>
      </c>
      <c r="Q277" s="152">
        <v>0</v>
      </c>
      <c r="R277" s="152">
        <f t="shared" si="62"/>
        <v>0</v>
      </c>
      <c r="S277" s="152">
        <v>0</v>
      </c>
      <c r="T277" s="153">
        <f t="shared" si="63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54" t="s">
        <v>144</v>
      </c>
      <c r="AT277" s="154" t="s">
        <v>114</v>
      </c>
      <c r="AU277" s="154" t="s">
        <v>119</v>
      </c>
      <c r="AY277" s="14" t="s">
        <v>111</v>
      </c>
      <c r="BE277" s="155">
        <f t="shared" si="64"/>
        <v>0</v>
      </c>
      <c r="BF277" s="155">
        <f t="shared" si="65"/>
        <v>0</v>
      </c>
      <c r="BG277" s="155">
        <f t="shared" si="66"/>
        <v>0</v>
      </c>
      <c r="BH277" s="155">
        <f t="shared" si="67"/>
        <v>0</v>
      </c>
      <c r="BI277" s="155">
        <f t="shared" si="68"/>
        <v>0</v>
      </c>
      <c r="BJ277" s="14" t="s">
        <v>119</v>
      </c>
      <c r="BK277" s="155">
        <f t="shared" si="69"/>
        <v>0</v>
      </c>
      <c r="BL277" s="14" t="s">
        <v>144</v>
      </c>
      <c r="BM277" s="154" t="s">
        <v>735</v>
      </c>
    </row>
    <row r="278" spans="1:65" s="12" customFormat="1" ht="22.9" customHeight="1" x14ac:dyDescent="0.2">
      <c r="B278" s="128"/>
      <c r="D278" s="129" t="s">
        <v>70</v>
      </c>
      <c r="E278" s="139" t="s">
        <v>736</v>
      </c>
      <c r="F278" s="139" t="s">
        <v>737</v>
      </c>
      <c r="I278" s="131"/>
      <c r="J278" s="140">
        <f>BK278</f>
        <v>0</v>
      </c>
      <c r="L278" s="128"/>
      <c r="M278" s="133"/>
      <c r="N278" s="134"/>
      <c r="O278" s="134"/>
      <c r="P278" s="135">
        <f>SUM(P279:P285)</f>
        <v>0</v>
      </c>
      <c r="Q278" s="134"/>
      <c r="R278" s="135">
        <f>SUM(R279:R285)</f>
        <v>0.1811576</v>
      </c>
      <c r="S278" s="134"/>
      <c r="T278" s="136">
        <f>SUM(T279:T285)</f>
        <v>0</v>
      </c>
      <c r="AR278" s="129" t="s">
        <v>119</v>
      </c>
      <c r="AT278" s="137" t="s">
        <v>70</v>
      </c>
      <c r="AU278" s="137" t="s">
        <v>79</v>
      </c>
      <c r="AY278" s="129" t="s">
        <v>111</v>
      </c>
      <c r="BK278" s="138">
        <f>SUM(BK279:BK285)</f>
        <v>0</v>
      </c>
    </row>
    <row r="279" spans="1:65" s="2" customFormat="1" ht="14.45" customHeight="1" x14ac:dyDescent="0.2">
      <c r="A279" s="29"/>
      <c r="B279" s="141"/>
      <c r="C279" s="142" t="s">
        <v>330</v>
      </c>
      <c r="D279" s="142" t="s">
        <v>114</v>
      </c>
      <c r="E279" s="143" t="s">
        <v>738</v>
      </c>
      <c r="F279" s="144" t="s">
        <v>739</v>
      </c>
      <c r="G279" s="145" t="s">
        <v>126</v>
      </c>
      <c r="H279" s="146">
        <v>245.07</v>
      </c>
      <c r="I279" s="147"/>
      <c r="J279" s="148">
        <f t="shared" ref="J279:J285" si="70">ROUND(I279*H279,2)</f>
        <v>0</v>
      </c>
      <c r="K279" s="149"/>
      <c r="L279" s="30"/>
      <c r="M279" s="150" t="s">
        <v>1</v>
      </c>
      <c r="N279" s="151" t="s">
        <v>37</v>
      </c>
      <c r="O279" s="55"/>
      <c r="P279" s="152">
        <f t="shared" ref="P279:P285" si="71">O279*H279</f>
        <v>0</v>
      </c>
      <c r="Q279" s="152">
        <v>8.0000000000000007E-5</v>
      </c>
      <c r="R279" s="152">
        <f t="shared" ref="R279:R285" si="72">Q279*H279</f>
        <v>1.9605600000000001E-2</v>
      </c>
      <c r="S279" s="152">
        <v>0</v>
      </c>
      <c r="T279" s="153">
        <f t="shared" ref="T279:T285" si="73">S279*H279</f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54" t="s">
        <v>144</v>
      </c>
      <c r="AT279" s="154" t="s">
        <v>114</v>
      </c>
      <c r="AU279" s="154" t="s">
        <v>119</v>
      </c>
      <c r="AY279" s="14" t="s">
        <v>111</v>
      </c>
      <c r="BE279" s="155">
        <f t="shared" ref="BE279:BE285" si="74">IF(N279="základná",J279,0)</f>
        <v>0</v>
      </c>
      <c r="BF279" s="155">
        <f t="shared" ref="BF279:BF285" si="75">IF(N279="znížená",J279,0)</f>
        <v>0</v>
      </c>
      <c r="BG279" s="155">
        <f t="shared" ref="BG279:BG285" si="76">IF(N279="zákl. prenesená",J279,0)</f>
        <v>0</v>
      </c>
      <c r="BH279" s="155">
        <f t="shared" ref="BH279:BH285" si="77">IF(N279="zníž. prenesená",J279,0)</f>
        <v>0</v>
      </c>
      <c r="BI279" s="155">
        <f t="shared" ref="BI279:BI285" si="78">IF(N279="nulová",J279,0)</f>
        <v>0</v>
      </c>
      <c r="BJ279" s="14" t="s">
        <v>119</v>
      </c>
      <c r="BK279" s="155">
        <f t="shared" ref="BK279:BK285" si="79">ROUND(I279*H279,2)</f>
        <v>0</v>
      </c>
      <c r="BL279" s="14" t="s">
        <v>144</v>
      </c>
      <c r="BM279" s="154" t="s">
        <v>740</v>
      </c>
    </row>
    <row r="280" spans="1:65" s="2" customFormat="1" ht="24.2" customHeight="1" x14ac:dyDescent="0.2">
      <c r="A280" s="29"/>
      <c r="B280" s="141"/>
      <c r="C280" s="156" t="s">
        <v>741</v>
      </c>
      <c r="D280" s="156" t="s">
        <v>108</v>
      </c>
      <c r="E280" s="157" t="s">
        <v>742</v>
      </c>
      <c r="F280" s="158" t="s">
        <v>743</v>
      </c>
      <c r="G280" s="159" t="s">
        <v>439</v>
      </c>
      <c r="H280" s="160">
        <v>18</v>
      </c>
      <c r="I280" s="161"/>
      <c r="J280" s="162">
        <f t="shared" si="70"/>
        <v>0</v>
      </c>
      <c r="K280" s="163"/>
      <c r="L280" s="164"/>
      <c r="M280" s="165" t="s">
        <v>1</v>
      </c>
      <c r="N280" s="166" t="s">
        <v>37</v>
      </c>
      <c r="O280" s="55"/>
      <c r="P280" s="152">
        <f t="shared" si="71"/>
        <v>0</v>
      </c>
      <c r="Q280" s="152">
        <v>0</v>
      </c>
      <c r="R280" s="152">
        <f t="shared" si="72"/>
        <v>0</v>
      </c>
      <c r="S280" s="152">
        <v>0</v>
      </c>
      <c r="T280" s="153">
        <f t="shared" si="73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54" t="s">
        <v>169</v>
      </c>
      <c r="AT280" s="154" t="s">
        <v>108</v>
      </c>
      <c r="AU280" s="154" t="s">
        <v>119</v>
      </c>
      <c r="AY280" s="14" t="s">
        <v>111</v>
      </c>
      <c r="BE280" s="155">
        <f t="shared" si="74"/>
        <v>0</v>
      </c>
      <c r="BF280" s="155">
        <f t="shared" si="75"/>
        <v>0</v>
      </c>
      <c r="BG280" s="155">
        <f t="shared" si="76"/>
        <v>0</v>
      </c>
      <c r="BH280" s="155">
        <f t="shared" si="77"/>
        <v>0</v>
      </c>
      <c r="BI280" s="155">
        <f t="shared" si="78"/>
        <v>0</v>
      </c>
      <c r="BJ280" s="14" t="s">
        <v>119</v>
      </c>
      <c r="BK280" s="155">
        <f t="shared" si="79"/>
        <v>0</v>
      </c>
      <c r="BL280" s="14" t="s">
        <v>144</v>
      </c>
      <c r="BM280" s="154" t="s">
        <v>744</v>
      </c>
    </row>
    <row r="281" spans="1:65" s="2" customFormat="1" ht="24.2" customHeight="1" x14ac:dyDescent="0.2">
      <c r="A281" s="29"/>
      <c r="B281" s="141"/>
      <c r="C281" s="156" t="s">
        <v>335</v>
      </c>
      <c r="D281" s="156" t="s">
        <v>108</v>
      </c>
      <c r="E281" s="157" t="s">
        <v>745</v>
      </c>
      <c r="F281" s="158" t="s">
        <v>746</v>
      </c>
      <c r="G281" s="159" t="s">
        <v>439</v>
      </c>
      <c r="H281" s="160">
        <v>9</v>
      </c>
      <c r="I281" s="161"/>
      <c r="J281" s="162">
        <f t="shared" si="70"/>
        <v>0</v>
      </c>
      <c r="K281" s="163"/>
      <c r="L281" s="164"/>
      <c r="M281" s="165" t="s">
        <v>1</v>
      </c>
      <c r="N281" s="166" t="s">
        <v>37</v>
      </c>
      <c r="O281" s="55"/>
      <c r="P281" s="152">
        <f t="shared" si="71"/>
        <v>0</v>
      </c>
      <c r="Q281" s="152">
        <v>0</v>
      </c>
      <c r="R281" s="152">
        <f t="shared" si="72"/>
        <v>0</v>
      </c>
      <c r="S281" s="152">
        <v>0</v>
      </c>
      <c r="T281" s="153">
        <f t="shared" si="73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54" t="s">
        <v>169</v>
      </c>
      <c r="AT281" s="154" t="s">
        <v>108</v>
      </c>
      <c r="AU281" s="154" t="s">
        <v>119</v>
      </c>
      <c r="AY281" s="14" t="s">
        <v>111</v>
      </c>
      <c r="BE281" s="155">
        <f t="shared" si="74"/>
        <v>0</v>
      </c>
      <c r="BF281" s="155">
        <f t="shared" si="75"/>
        <v>0</v>
      </c>
      <c r="BG281" s="155">
        <f t="shared" si="76"/>
        <v>0</v>
      </c>
      <c r="BH281" s="155">
        <f t="shared" si="77"/>
        <v>0</v>
      </c>
      <c r="BI281" s="155">
        <f t="shared" si="78"/>
        <v>0</v>
      </c>
      <c r="BJ281" s="14" t="s">
        <v>119</v>
      </c>
      <c r="BK281" s="155">
        <f t="shared" si="79"/>
        <v>0</v>
      </c>
      <c r="BL281" s="14" t="s">
        <v>144</v>
      </c>
      <c r="BM281" s="154" t="s">
        <v>747</v>
      </c>
    </row>
    <row r="282" spans="1:65" s="2" customFormat="1" ht="14.45" customHeight="1" x14ac:dyDescent="0.2">
      <c r="A282" s="29"/>
      <c r="B282" s="141"/>
      <c r="C282" s="142" t="s">
        <v>748</v>
      </c>
      <c r="D282" s="142" t="s">
        <v>114</v>
      </c>
      <c r="E282" s="143" t="s">
        <v>749</v>
      </c>
      <c r="F282" s="144" t="s">
        <v>750</v>
      </c>
      <c r="G282" s="145" t="s">
        <v>126</v>
      </c>
      <c r="H282" s="146">
        <v>19.399999999999999</v>
      </c>
      <c r="I282" s="147"/>
      <c r="J282" s="148">
        <f t="shared" si="70"/>
        <v>0</v>
      </c>
      <c r="K282" s="149"/>
      <c r="L282" s="30"/>
      <c r="M282" s="150" t="s">
        <v>1</v>
      </c>
      <c r="N282" s="151" t="s">
        <v>37</v>
      </c>
      <c r="O282" s="55"/>
      <c r="P282" s="152">
        <f t="shared" si="71"/>
        <v>0</v>
      </c>
      <c r="Q282" s="152">
        <v>8.0000000000000007E-5</v>
      </c>
      <c r="R282" s="152">
        <f t="shared" si="72"/>
        <v>1.552E-3</v>
      </c>
      <c r="S282" s="152">
        <v>0</v>
      </c>
      <c r="T282" s="153">
        <f t="shared" si="73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54" t="s">
        <v>144</v>
      </c>
      <c r="AT282" s="154" t="s">
        <v>114</v>
      </c>
      <c r="AU282" s="154" t="s">
        <v>119</v>
      </c>
      <c r="AY282" s="14" t="s">
        <v>111</v>
      </c>
      <c r="BE282" s="155">
        <f t="shared" si="74"/>
        <v>0</v>
      </c>
      <c r="BF282" s="155">
        <f t="shared" si="75"/>
        <v>0</v>
      </c>
      <c r="BG282" s="155">
        <f t="shared" si="76"/>
        <v>0</v>
      </c>
      <c r="BH282" s="155">
        <f t="shared" si="77"/>
        <v>0</v>
      </c>
      <c r="BI282" s="155">
        <f t="shared" si="78"/>
        <v>0</v>
      </c>
      <c r="BJ282" s="14" t="s">
        <v>119</v>
      </c>
      <c r="BK282" s="155">
        <f t="shared" si="79"/>
        <v>0</v>
      </c>
      <c r="BL282" s="14" t="s">
        <v>144</v>
      </c>
      <c r="BM282" s="154" t="s">
        <v>751</v>
      </c>
    </row>
    <row r="283" spans="1:65" s="2" customFormat="1" ht="24.2" customHeight="1" x14ac:dyDescent="0.2">
      <c r="A283" s="29"/>
      <c r="B283" s="141"/>
      <c r="C283" s="156" t="s">
        <v>336</v>
      </c>
      <c r="D283" s="156" t="s">
        <v>108</v>
      </c>
      <c r="E283" s="157" t="s">
        <v>752</v>
      </c>
      <c r="F283" s="158" t="s">
        <v>753</v>
      </c>
      <c r="G283" s="159" t="s">
        <v>439</v>
      </c>
      <c r="H283" s="160">
        <v>1</v>
      </c>
      <c r="I283" s="161"/>
      <c r="J283" s="162">
        <f t="shared" si="70"/>
        <v>0</v>
      </c>
      <c r="K283" s="163"/>
      <c r="L283" s="164"/>
      <c r="M283" s="165" t="s">
        <v>1</v>
      </c>
      <c r="N283" s="166" t="s">
        <v>37</v>
      </c>
      <c r="O283" s="55"/>
      <c r="P283" s="152">
        <f t="shared" si="71"/>
        <v>0</v>
      </c>
      <c r="Q283" s="152">
        <v>0.08</v>
      </c>
      <c r="R283" s="152">
        <f t="shared" si="72"/>
        <v>0.08</v>
      </c>
      <c r="S283" s="152">
        <v>0</v>
      </c>
      <c r="T283" s="153">
        <f t="shared" si="73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54" t="s">
        <v>169</v>
      </c>
      <c r="AT283" s="154" t="s">
        <v>108</v>
      </c>
      <c r="AU283" s="154" t="s">
        <v>119</v>
      </c>
      <c r="AY283" s="14" t="s">
        <v>111</v>
      </c>
      <c r="BE283" s="155">
        <f t="shared" si="74"/>
        <v>0</v>
      </c>
      <c r="BF283" s="155">
        <f t="shared" si="75"/>
        <v>0</v>
      </c>
      <c r="BG283" s="155">
        <f t="shared" si="76"/>
        <v>0</v>
      </c>
      <c r="BH283" s="155">
        <f t="shared" si="77"/>
        <v>0</v>
      </c>
      <c r="BI283" s="155">
        <f t="shared" si="78"/>
        <v>0</v>
      </c>
      <c r="BJ283" s="14" t="s">
        <v>119</v>
      </c>
      <c r="BK283" s="155">
        <f t="shared" si="79"/>
        <v>0</v>
      </c>
      <c r="BL283" s="14" t="s">
        <v>144</v>
      </c>
      <c r="BM283" s="154" t="s">
        <v>754</v>
      </c>
    </row>
    <row r="284" spans="1:65" s="2" customFormat="1" ht="24.2" customHeight="1" x14ac:dyDescent="0.2">
      <c r="A284" s="29"/>
      <c r="B284" s="141"/>
      <c r="C284" s="156" t="s">
        <v>755</v>
      </c>
      <c r="D284" s="156" t="s">
        <v>108</v>
      </c>
      <c r="E284" s="157" t="s">
        <v>756</v>
      </c>
      <c r="F284" s="158" t="s">
        <v>757</v>
      </c>
      <c r="G284" s="159" t="s">
        <v>439</v>
      </c>
      <c r="H284" s="160">
        <v>1</v>
      </c>
      <c r="I284" s="161"/>
      <c r="J284" s="162">
        <f t="shared" si="70"/>
        <v>0</v>
      </c>
      <c r="K284" s="163"/>
      <c r="L284" s="164"/>
      <c r="M284" s="165" t="s">
        <v>1</v>
      </c>
      <c r="N284" s="166" t="s">
        <v>37</v>
      </c>
      <c r="O284" s="55"/>
      <c r="P284" s="152">
        <f t="shared" si="71"/>
        <v>0</v>
      </c>
      <c r="Q284" s="152">
        <v>0.08</v>
      </c>
      <c r="R284" s="152">
        <f t="shared" si="72"/>
        <v>0.08</v>
      </c>
      <c r="S284" s="152">
        <v>0</v>
      </c>
      <c r="T284" s="153">
        <f t="shared" si="73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54" t="s">
        <v>169</v>
      </c>
      <c r="AT284" s="154" t="s">
        <v>108</v>
      </c>
      <c r="AU284" s="154" t="s">
        <v>119</v>
      </c>
      <c r="AY284" s="14" t="s">
        <v>111</v>
      </c>
      <c r="BE284" s="155">
        <f t="shared" si="74"/>
        <v>0</v>
      </c>
      <c r="BF284" s="155">
        <f t="shared" si="75"/>
        <v>0</v>
      </c>
      <c r="BG284" s="155">
        <f t="shared" si="76"/>
        <v>0</v>
      </c>
      <c r="BH284" s="155">
        <f t="shared" si="77"/>
        <v>0</v>
      </c>
      <c r="BI284" s="155">
        <f t="shared" si="78"/>
        <v>0</v>
      </c>
      <c r="BJ284" s="14" t="s">
        <v>119</v>
      </c>
      <c r="BK284" s="155">
        <f t="shared" si="79"/>
        <v>0</v>
      </c>
      <c r="BL284" s="14" t="s">
        <v>144</v>
      </c>
      <c r="BM284" s="154" t="s">
        <v>758</v>
      </c>
    </row>
    <row r="285" spans="1:65" s="2" customFormat="1" ht="24.2" customHeight="1" x14ac:dyDescent="0.2">
      <c r="A285" s="29"/>
      <c r="B285" s="141"/>
      <c r="C285" s="142" t="s">
        <v>343</v>
      </c>
      <c r="D285" s="142" t="s">
        <v>114</v>
      </c>
      <c r="E285" s="143" t="s">
        <v>759</v>
      </c>
      <c r="F285" s="144" t="s">
        <v>760</v>
      </c>
      <c r="G285" s="145" t="s">
        <v>302</v>
      </c>
      <c r="H285" s="167"/>
      <c r="I285" s="147"/>
      <c r="J285" s="148">
        <f t="shared" si="70"/>
        <v>0</v>
      </c>
      <c r="K285" s="149"/>
      <c r="L285" s="30"/>
      <c r="M285" s="150" t="s">
        <v>1</v>
      </c>
      <c r="N285" s="151" t="s">
        <v>37</v>
      </c>
      <c r="O285" s="55"/>
      <c r="P285" s="152">
        <f t="shared" si="71"/>
        <v>0</v>
      </c>
      <c r="Q285" s="152">
        <v>0</v>
      </c>
      <c r="R285" s="152">
        <f t="shared" si="72"/>
        <v>0</v>
      </c>
      <c r="S285" s="152">
        <v>0</v>
      </c>
      <c r="T285" s="153">
        <f t="shared" si="73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54" t="s">
        <v>144</v>
      </c>
      <c r="AT285" s="154" t="s">
        <v>114</v>
      </c>
      <c r="AU285" s="154" t="s">
        <v>119</v>
      </c>
      <c r="AY285" s="14" t="s">
        <v>111</v>
      </c>
      <c r="BE285" s="155">
        <f t="shared" si="74"/>
        <v>0</v>
      </c>
      <c r="BF285" s="155">
        <f t="shared" si="75"/>
        <v>0</v>
      </c>
      <c r="BG285" s="155">
        <f t="shared" si="76"/>
        <v>0</v>
      </c>
      <c r="BH285" s="155">
        <f t="shared" si="77"/>
        <v>0</v>
      </c>
      <c r="BI285" s="155">
        <f t="shared" si="78"/>
        <v>0</v>
      </c>
      <c r="BJ285" s="14" t="s">
        <v>119</v>
      </c>
      <c r="BK285" s="155">
        <f t="shared" si="79"/>
        <v>0</v>
      </c>
      <c r="BL285" s="14" t="s">
        <v>144</v>
      </c>
      <c r="BM285" s="154" t="s">
        <v>761</v>
      </c>
    </row>
    <row r="286" spans="1:65" s="12" customFormat="1" ht="22.9" customHeight="1" x14ac:dyDescent="0.2">
      <c r="B286" s="128"/>
      <c r="D286" s="129" t="s">
        <v>70</v>
      </c>
      <c r="E286" s="139" t="s">
        <v>762</v>
      </c>
      <c r="F286" s="139" t="s">
        <v>763</v>
      </c>
      <c r="I286" s="131"/>
      <c r="J286" s="140">
        <f>BK286</f>
        <v>0</v>
      </c>
      <c r="L286" s="128"/>
      <c r="M286" s="133"/>
      <c r="N286" s="134"/>
      <c r="O286" s="134"/>
      <c r="P286" s="135">
        <f>SUM(P287:P294)</f>
        <v>0</v>
      </c>
      <c r="Q286" s="134"/>
      <c r="R286" s="135">
        <f>SUM(R287:R294)</f>
        <v>1.19608694</v>
      </c>
      <c r="S286" s="134"/>
      <c r="T286" s="136">
        <f>SUM(T287:T294)</f>
        <v>0</v>
      </c>
      <c r="AR286" s="129" t="s">
        <v>119</v>
      </c>
      <c r="AT286" s="137" t="s">
        <v>70</v>
      </c>
      <c r="AU286" s="137" t="s">
        <v>79</v>
      </c>
      <c r="AY286" s="129" t="s">
        <v>111</v>
      </c>
      <c r="BK286" s="138">
        <f>SUM(BK287:BK294)</f>
        <v>0</v>
      </c>
    </row>
    <row r="287" spans="1:65" s="2" customFormat="1" ht="24.2" customHeight="1" x14ac:dyDescent="0.2">
      <c r="A287" s="29"/>
      <c r="B287" s="141"/>
      <c r="C287" s="142" t="s">
        <v>764</v>
      </c>
      <c r="D287" s="142" t="s">
        <v>114</v>
      </c>
      <c r="E287" s="143" t="s">
        <v>765</v>
      </c>
      <c r="F287" s="144" t="s">
        <v>766</v>
      </c>
      <c r="G287" s="145" t="s">
        <v>334</v>
      </c>
      <c r="H287" s="146">
        <v>48.938000000000002</v>
      </c>
      <c r="I287" s="147"/>
      <c r="J287" s="148">
        <f t="shared" ref="J287:J294" si="80">ROUND(I287*H287,2)</f>
        <v>0</v>
      </c>
      <c r="K287" s="149"/>
      <c r="L287" s="30"/>
      <c r="M287" s="150" t="s">
        <v>1</v>
      </c>
      <c r="N287" s="151" t="s">
        <v>37</v>
      </c>
      <c r="O287" s="55"/>
      <c r="P287" s="152">
        <f t="shared" ref="P287:P294" si="81">O287*H287</f>
        <v>0</v>
      </c>
      <c r="Q287" s="152">
        <v>1.5299999999999999E-3</v>
      </c>
      <c r="R287" s="152">
        <f t="shared" ref="R287:R294" si="82">Q287*H287</f>
        <v>7.4875139999999993E-2</v>
      </c>
      <c r="S287" s="152">
        <v>0</v>
      </c>
      <c r="T287" s="153">
        <f t="shared" ref="T287:T294" si="83">S287*H287</f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54" t="s">
        <v>144</v>
      </c>
      <c r="AT287" s="154" t="s">
        <v>114</v>
      </c>
      <c r="AU287" s="154" t="s">
        <v>119</v>
      </c>
      <c r="AY287" s="14" t="s">
        <v>111</v>
      </c>
      <c r="BE287" s="155">
        <f t="shared" ref="BE287:BE294" si="84">IF(N287="základná",J287,0)</f>
        <v>0</v>
      </c>
      <c r="BF287" s="155">
        <f t="shared" ref="BF287:BF294" si="85">IF(N287="znížená",J287,0)</f>
        <v>0</v>
      </c>
      <c r="BG287" s="155">
        <f t="shared" ref="BG287:BG294" si="86">IF(N287="zákl. prenesená",J287,0)</f>
        <v>0</v>
      </c>
      <c r="BH287" s="155">
        <f t="shared" ref="BH287:BH294" si="87">IF(N287="zníž. prenesená",J287,0)</f>
        <v>0</v>
      </c>
      <c r="BI287" s="155">
        <f t="shared" ref="BI287:BI294" si="88">IF(N287="nulová",J287,0)</f>
        <v>0</v>
      </c>
      <c r="BJ287" s="14" t="s">
        <v>119</v>
      </c>
      <c r="BK287" s="155">
        <f t="shared" ref="BK287:BK294" si="89">ROUND(I287*H287,2)</f>
        <v>0</v>
      </c>
      <c r="BL287" s="14" t="s">
        <v>144</v>
      </c>
      <c r="BM287" s="154" t="s">
        <v>767</v>
      </c>
    </row>
    <row r="288" spans="1:65" s="2" customFormat="1" ht="14.45" customHeight="1" x14ac:dyDescent="0.2">
      <c r="A288" s="29"/>
      <c r="B288" s="141"/>
      <c r="C288" s="156" t="s">
        <v>538</v>
      </c>
      <c r="D288" s="156" t="s">
        <v>108</v>
      </c>
      <c r="E288" s="157" t="s">
        <v>768</v>
      </c>
      <c r="F288" s="158" t="s">
        <v>769</v>
      </c>
      <c r="G288" s="159" t="s">
        <v>334</v>
      </c>
      <c r="H288" s="160">
        <v>60.896000000000001</v>
      </c>
      <c r="I288" s="161"/>
      <c r="J288" s="162">
        <f t="shared" si="80"/>
        <v>0</v>
      </c>
      <c r="K288" s="163"/>
      <c r="L288" s="164"/>
      <c r="M288" s="165" t="s">
        <v>1</v>
      </c>
      <c r="N288" s="166" t="s">
        <v>37</v>
      </c>
      <c r="O288" s="55"/>
      <c r="P288" s="152">
        <f t="shared" si="81"/>
        <v>0</v>
      </c>
      <c r="Q288" s="152">
        <v>1.7600000000000001E-2</v>
      </c>
      <c r="R288" s="152">
        <f t="shared" si="82"/>
        <v>1.0717696000000001</v>
      </c>
      <c r="S288" s="152">
        <v>0</v>
      </c>
      <c r="T288" s="153">
        <f t="shared" si="83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54" t="s">
        <v>169</v>
      </c>
      <c r="AT288" s="154" t="s">
        <v>108</v>
      </c>
      <c r="AU288" s="154" t="s">
        <v>119</v>
      </c>
      <c r="AY288" s="14" t="s">
        <v>111</v>
      </c>
      <c r="BE288" s="155">
        <f t="shared" si="84"/>
        <v>0</v>
      </c>
      <c r="BF288" s="155">
        <f t="shared" si="85"/>
        <v>0</v>
      </c>
      <c r="BG288" s="155">
        <f t="shared" si="86"/>
        <v>0</v>
      </c>
      <c r="BH288" s="155">
        <f t="shared" si="87"/>
        <v>0</v>
      </c>
      <c r="BI288" s="155">
        <f t="shared" si="88"/>
        <v>0</v>
      </c>
      <c r="BJ288" s="14" t="s">
        <v>119</v>
      </c>
      <c r="BK288" s="155">
        <f t="shared" si="89"/>
        <v>0</v>
      </c>
      <c r="BL288" s="14" t="s">
        <v>144</v>
      </c>
      <c r="BM288" s="154" t="s">
        <v>770</v>
      </c>
    </row>
    <row r="289" spans="1:65" s="2" customFormat="1" ht="14.45" customHeight="1" x14ac:dyDescent="0.2">
      <c r="A289" s="29"/>
      <c r="B289" s="141"/>
      <c r="C289" s="142" t="s">
        <v>771</v>
      </c>
      <c r="D289" s="142" t="s">
        <v>114</v>
      </c>
      <c r="E289" s="143" t="s">
        <v>772</v>
      </c>
      <c r="F289" s="144" t="s">
        <v>773</v>
      </c>
      <c r="G289" s="145" t="s">
        <v>126</v>
      </c>
      <c r="H289" s="146">
        <v>13.92</v>
      </c>
      <c r="I289" s="147"/>
      <c r="J289" s="148">
        <f t="shared" si="80"/>
        <v>0</v>
      </c>
      <c r="K289" s="149"/>
      <c r="L289" s="30"/>
      <c r="M289" s="150" t="s">
        <v>1</v>
      </c>
      <c r="N289" s="151" t="s">
        <v>37</v>
      </c>
      <c r="O289" s="55"/>
      <c r="P289" s="152">
        <f t="shared" si="81"/>
        <v>0</v>
      </c>
      <c r="Q289" s="152">
        <v>0</v>
      </c>
      <c r="R289" s="152">
        <f t="shared" si="82"/>
        <v>0</v>
      </c>
      <c r="S289" s="152">
        <v>0</v>
      </c>
      <c r="T289" s="153">
        <f t="shared" si="83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54" t="s">
        <v>144</v>
      </c>
      <c r="AT289" s="154" t="s">
        <v>114</v>
      </c>
      <c r="AU289" s="154" t="s">
        <v>119</v>
      </c>
      <c r="AY289" s="14" t="s">
        <v>111</v>
      </c>
      <c r="BE289" s="155">
        <f t="shared" si="84"/>
        <v>0</v>
      </c>
      <c r="BF289" s="155">
        <f t="shared" si="85"/>
        <v>0</v>
      </c>
      <c r="BG289" s="155">
        <f t="shared" si="86"/>
        <v>0</v>
      </c>
      <c r="BH289" s="155">
        <f t="shared" si="87"/>
        <v>0</v>
      </c>
      <c r="BI289" s="155">
        <f t="shared" si="88"/>
        <v>0</v>
      </c>
      <c r="BJ289" s="14" t="s">
        <v>119</v>
      </c>
      <c r="BK289" s="155">
        <f t="shared" si="89"/>
        <v>0</v>
      </c>
      <c r="BL289" s="14" t="s">
        <v>144</v>
      </c>
      <c r="BM289" s="154" t="s">
        <v>774</v>
      </c>
    </row>
    <row r="290" spans="1:65" s="2" customFormat="1" ht="14.45" customHeight="1" x14ac:dyDescent="0.2">
      <c r="A290" s="29"/>
      <c r="B290" s="141"/>
      <c r="C290" s="156" t="s">
        <v>543</v>
      </c>
      <c r="D290" s="156" t="s">
        <v>108</v>
      </c>
      <c r="E290" s="157" t="s">
        <v>775</v>
      </c>
      <c r="F290" s="158" t="s">
        <v>776</v>
      </c>
      <c r="G290" s="159" t="s">
        <v>126</v>
      </c>
      <c r="H290" s="160">
        <v>14.616</v>
      </c>
      <c r="I290" s="161"/>
      <c r="J290" s="162">
        <f t="shared" si="80"/>
        <v>0</v>
      </c>
      <c r="K290" s="163"/>
      <c r="L290" s="164"/>
      <c r="M290" s="165" t="s">
        <v>1</v>
      </c>
      <c r="N290" s="166" t="s">
        <v>37</v>
      </c>
      <c r="O290" s="55"/>
      <c r="P290" s="152">
        <f t="shared" si="81"/>
        <v>0</v>
      </c>
      <c r="Q290" s="152">
        <v>1.4999999999999999E-4</v>
      </c>
      <c r="R290" s="152">
        <f t="shared" si="82"/>
        <v>2.1923999999999997E-3</v>
      </c>
      <c r="S290" s="152">
        <v>0</v>
      </c>
      <c r="T290" s="153">
        <f t="shared" si="83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54" t="s">
        <v>169</v>
      </c>
      <c r="AT290" s="154" t="s">
        <v>108</v>
      </c>
      <c r="AU290" s="154" t="s">
        <v>119</v>
      </c>
      <c r="AY290" s="14" t="s">
        <v>111</v>
      </c>
      <c r="BE290" s="155">
        <f t="shared" si="84"/>
        <v>0</v>
      </c>
      <c r="BF290" s="155">
        <f t="shared" si="85"/>
        <v>0</v>
      </c>
      <c r="BG290" s="155">
        <f t="shared" si="86"/>
        <v>0</v>
      </c>
      <c r="BH290" s="155">
        <f t="shared" si="87"/>
        <v>0</v>
      </c>
      <c r="BI290" s="155">
        <f t="shared" si="88"/>
        <v>0</v>
      </c>
      <c r="BJ290" s="14" t="s">
        <v>119</v>
      </c>
      <c r="BK290" s="155">
        <f t="shared" si="89"/>
        <v>0</v>
      </c>
      <c r="BL290" s="14" t="s">
        <v>144</v>
      </c>
      <c r="BM290" s="154" t="s">
        <v>777</v>
      </c>
    </row>
    <row r="291" spans="1:65" s="2" customFormat="1" ht="14.45" customHeight="1" x14ac:dyDescent="0.2">
      <c r="A291" s="29"/>
      <c r="B291" s="141"/>
      <c r="C291" s="142" t="s">
        <v>778</v>
      </c>
      <c r="D291" s="142" t="s">
        <v>114</v>
      </c>
      <c r="E291" s="143" t="s">
        <v>779</v>
      </c>
      <c r="F291" s="144" t="s">
        <v>780</v>
      </c>
      <c r="G291" s="145" t="s">
        <v>126</v>
      </c>
      <c r="H291" s="146">
        <v>12.18</v>
      </c>
      <c r="I291" s="147"/>
      <c r="J291" s="148">
        <f t="shared" si="80"/>
        <v>0</v>
      </c>
      <c r="K291" s="149"/>
      <c r="L291" s="30"/>
      <c r="M291" s="150" t="s">
        <v>1</v>
      </c>
      <c r="N291" s="151" t="s">
        <v>37</v>
      </c>
      <c r="O291" s="55"/>
      <c r="P291" s="152">
        <f t="shared" si="81"/>
        <v>0</v>
      </c>
      <c r="Q291" s="152">
        <v>1.47E-3</v>
      </c>
      <c r="R291" s="152">
        <f t="shared" si="82"/>
        <v>1.79046E-2</v>
      </c>
      <c r="S291" s="152">
        <v>0</v>
      </c>
      <c r="T291" s="153">
        <f t="shared" si="83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54" t="s">
        <v>144</v>
      </c>
      <c r="AT291" s="154" t="s">
        <v>114</v>
      </c>
      <c r="AU291" s="154" t="s">
        <v>119</v>
      </c>
      <c r="AY291" s="14" t="s">
        <v>111</v>
      </c>
      <c r="BE291" s="155">
        <f t="shared" si="84"/>
        <v>0</v>
      </c>
      <c r="BF291" s="155">
        <f t="shared" si="85"/>
        <v>0</v>
      </c>
      <c r="BG291" s="155">
        <f t="shared" si="86"/>
        <v>0</v>
      </c>
      <c r="BH291" s="155">
        <f t="shared" si="87"/>
        <v>0</v>
      </c>
      <c r="BI291" s="155">
        <f t="shared" si="88"/>
        <v>0</v>
      </c>
      <c r="BJ291" s="14" t="s">
        <v>119</v>
      </c>
      <c r="BK291" s="155">
        <f t="shared" si="89"/>
        <v>0</v>
      </c>
      <c r="BL291" s="14" t="s">
        <v>144</v>
      </c>
      <c r="BM291" s="154" t="s">
        <v>781</v>
      </c>
    </row>
    <row r="292" spans="1:65" s="2" customFormat="1" ht="14.45" customHeight="1" x14ac:dyDescent="0.2">
      <c r="A292" s="29"/>
      <c r="B292" s="141"/>
      <c r="C292" s="142" t="s">
        <v>554</v>
      </c>
      <c r="D292" s="142" t="s">
        <v>114</v>
      </c>
      <c r="E292" s="143" t="s">
        <v>782</v>
      </c>
      <c r="F292" s="144" t="s">
        <v>783</v>
      </c>
      <c r="G292" s="145" t="s">
        <v>126</v>
      </c>
      <c r="H292" s="146">
        <v>13.92</v>
      </c>
      <c r="I292" s="147"/>
      <c r="J292" s="148">
        <f t="shared" si="80"/>
        <v>0</v>
      </c>
      <c r="K292" s="149"/>
      <c r="L292" s="30"/>
      <c r="M292" s="150" t="s">
        <v>1</v>
      </c>
      <c r="N292" s="151" t="s">
        <v>37</v>
      </c>
      <c r="O292" s="55"/>
      <c r="P292" s="152">
        <f t="shared" si="81"/>
        <v>0</v>
      </c>
      <c r="Q292" s="152">
        <v>9.6000000000000002E-4</v>
      </c>
      <c r="R292" s="152">
        <f t="shared" si="82"/>
        <v>1.33632E-2</v>
      </c>
      <c r="S292" s="152">
        <v>0</v>
      </c>
      <c r="T292" s="153">
        <f t="shared" si="83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54" t="s">
        <v>144</v>
      </c>
      <c r="AT292" s="154" t="s">
        <v>114</v>
      </c>
      <c r="AU292" s="154" t="s">
        <v>119</v>
      </c>
      <c r="AY292" s="14" t="s">
        <v>111</v>
      </c>
      <c r="BE292" s="155">
        <f t="shared" si="84"/>
        <v>0</v>
      </c>
      <c r="BF292" s="155">
        <f t="shared" si="85"/>
        <v>0</v>
      </c>
      <c r="BG292" s="155">
        <f t="shared" si="86"/>
        <v>0</v>
      </c>
      <c r="BH292" s="155">
        <f t="shared" si="87"/>
        <v>0</v>
      </c>
      <c r="BI292" s="155">
        <f t="shared" si="88"/>
        <v>0</v>
      </c>
      <c r="BJ292" s="14" t="s">
        <v>119</v>
      </c>
      <c r="BK292" s="155">
        <f t="shared" si="89"/>
        <v>0</v>
      </c>
      <c r="BL292" s="14" t="s">
        <v>144</v>
      </c>
      <c r="BM292" s="154" t="s">
        <v>784</v>
      </c>
    </row>
    <row r="293" spans="1:65" s="2" customFormat="1" ht="14.45" customHeight="1" x14ac:dyDescent="0.2">
      <c r="A293" s="29"/>
      <c r="B293" s="141"/>
      <c r="C293" s="142" t="s">
        <v>785</v>
      </c>
      <c r="D293" s="142" t="s">
        <v>114</v>
      </c>
      <c r="E293" s="143" t="s">
        <v>786</v>
      </c>
      <c r="F293" s="144" t="s">
        <v>787</v>
      </c>
      <c r="G293" s="145" t="s">
        <v>126</v>
      </c>
      <c r="H293" s="146">
        <v>26.2</v>
      </c>
      <c r="I293" s="147"/>
      <c r="J293" s="148">
        <f t="shared" si="80"/>
        <v>0</v>
      </c>
      <c r="K293" s="149"/>
      <c r="L293" s="30"/>
      <c r="M293" s="150" t="s">
        <v>1</v>
      </c>
      <c r="N293" s="151" t="s">
        <v>37</v>
      </c>
      <c r="O293" s="55"/>
      <c r="P293" s="152">
        <f t="shared" si="81"/>
        <v>0</v>
      </c>
      <c r="Q293" s="152">
        <v>6.0999999999999997E-4</v>
      </c>
      <c r="R293" s="152">
        <f t="shared" si="82"/>
        <v>1.5982E-2</v>
      </c>
      <c r="S293" s="152">
        <v>0</v>
      </c>
      <c r="T293" s="153">
        <f t="shared" si="83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54" t="s">
        <v>144</v>
      </c>
      <c r="AT293" s="154" t="s">
        <v>114</v>
      </c>
      <c r="AU293" s="154" t="s">
        <v>119</v>
      </c>
      <c r="AY293" s="14" t="s">
        <v>111</v>
      </c>
      <c r="BE293" s="155">
        <f t="shared" si="84"/>
        <v>0</v>
      </c>
      <c r="BF293" s="155">
        <f t="shared" si="85"/>
        <v>0</v>
      </c>
      <c r="BG293" s="155">
        <f t="shared" si="86"/>
        <v>0</v>
      </c>
      <c r="BH293" s="155">
        <f t="shared" si="87"/>
        <v>0</v>
      </c>
      <c r="BI293" s="155">
        <f t="shared" si="88"/>
        <v>0</v>
      </c>
      <c r="BJ293" s="14" t="s">
        <v>119</v>
      </c>
      <c r="BK293" s="155">
        <f t="shared" si="89"/>
        <v>0</v>
      </c>
      <c r="BL293" s="14" t="s">
        <v>144</v>
      </c>
      <c r="BM293" s="154" t="s">
        <v>788</v>
      </c>
    </row>
    <row r="294" spans="1:65" s="2" customFormat="1" ht="24.2" customHeight="1" x14ac:dyDescent="0.2">
      <c r="A294" s="29"/>
      <c r="B294" s="141"/>
      <c r="C294" s="142" t="s">
        <v>564</v>
      </c>
      <c r="D294" s="142" t="s">
        <v>114</v>
      </c>
      <c r="E294" s="143" t="s">
        <v>789</v>
      </c>
      <c r="F294" s="144" t="s">
        <v>790</v>
      </c>
      <c r="G294" s="145" t="s">
        <v>302</v>
      </c>
      <c r="H294" s="167"/>
      <c r="I294" s="147"/>
      <c r="J294" s="148">
        <f t="shared" si="80"/>
        <v>0</v>
      </c>
      <c r="K294" s="149"/>
      <c r="L294" s="30"/>
      <c r="M294" s="150" t="s">
        <v>1</v>
      </c>
      <c r="N294" s="151" t="s">
        <v>37</v>
      </c>
      <c r="O294" s="55"/>
      <c r="P294" s="152">
        <f t="shared" si="81"/>
        <v>0</v>
      </c>
      <c r="Q294" s="152">
        <v>0</v>
      </c>
      <c r="R294" s="152">
        <f t="shared" si="82"/>
        <v>0</v>
      </c>
      <c r="S294" s="152">
        <v>0</v>
      </c>
      <c r="T294" s="153">
        <f t="shared" si="83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54" t="s">
        <v>144</v>
      </c>
      <c r="AT294" s="154" t="s">
        <v>114</v>
      </c>
      <c r="AU294" s="154" t="s">
        <v>119</v>
      </c>
      <c r="AY294" s="14" t="s">
        <v>111</v>
      </c>
      <c r="BE294" s="155">
        <f t="shared" si="84"/>
        <v>0</v>
      </c>
      <c r="BF294" s="155">
        <f t="shared" si="85"/>
        <v>0</v>
      </c>
      <c r="BG294" s="155">
        <f t="shared" si="86"/>
        <v>0</v>
      </c>
      <c r="BH294" s="155">
        <f t="shared" si="87"/>
        <v>0</v>
      </c>
      <c r="BI294" s="155">
        <f t="shared" si="88"/>
        <v>0</v>
      </c>
      <c r="BJ294" s="14" t="s">
        <v>119</v>
      </c>
      <c r="BK294" s="155">
        <f t="shared" si="89"/>
        <v>0</v>
      </c>
      <c r="BL294" s="14" t="s">
        <v>144</v>
      </c>
      <c r="BM294" s="154" t="s">
        <v>791</v>
      </c>
    </row>
    <row r="295" spans="1:65" s="12" customFormat="1" ht="22.9" customHeight="1" x14ac:dyDescent="0.2">
      <c r="B295" s="128"/>
      <c r="D295" s="129" t="s">
        <v>70</v>
      </c>
      <c r="E295" s="139" t="s">
        <v>792</v>
      </c>
      <c r="F295" s="139" t="s">
        <v>793</v>
      </c>
      <c r="I295" s="131"/>
      <c r="J295" s="140">
        <f>BK295</f>
        <v>0</v>
      </c>
      <c r="L295" s="128"/>
      <c r="M295" s="133"/>
      <c r="N295" s="134"/>
      <c r="O295" s="134"/>
      <c r="P295" s="135">
        <f>SUM(P296:P301)</f>
        <v>0</v>
      </c>
      <c r="Q295" s="134"/>
      <c r="R295" s="135">
        <f>SUM(R296:R301)</f>
        <v>1.9355517</v>
      </c>
      <c r="S295" s="134"/>
      <c r="T295" s="136">
        <f>SUM(T296:T301)</f>
        <v>0</v>
      </c>
      <c r="AR295" s="129" t="s">
        <v>119</v>
      </c>
      <c r="AT295" s="137" t="s">
        <v>70</v>
      </c>
      <c r="AU295" s="137" t="s">
        <v>79</v>
      </c>
      <c r="AY295" s="129" t="s">
        <v>111</v>
      </c>
      <c r="BK295" s="138">
        <f>SUM(BK296:BK301)</f>
        <v>0</v>
      </c>
    </row>
    <row r="296" spans="1:65" s="2" customFormat="1" ht="24.2" customHeight="1" x14ac:dyDescent="0.2">
      <c r="A296" s="29"/>
      <c r="B296" s="141"/>
      <c r="C296" s="142" t="s">
        <v>794</v>
      </c>
      <c r="D296" s="142" t="s">
        <v>114</v>
      </c>
      <c r="E296" s="143" t="s">
        <v>795</v>
      </c>
      <c r="F296" s="144" t="s">
        <v>796</v>
      </c>
      <c r="G296" s="145" t="s">
        <v>334</v>
      </c>
      <c r="H296" s="146">
        <v>36.799999999999997</v>
      </c>
      <c r="I296" s="147"/>
      <c r="J296" s="148">
        <f t="shared" ref="J296:J301" si="90">ROUND(I296*H296,2)</f>
        <v>0</v>
      </c>
      <c r="K296" s="149"/>
      <c r="L296" s="30"/>
      <c r="M296" s="150" t="s">
        <v>1</v>
      </c>
      <c r="N296" s="151" t="s">
        <v>37</v>
      </c>
      <c r="O296" s="55"/>
      <c r="P296" s="152">
        <f t="shared" ref="P296:P301" si="91">O296*H296</f>
        <v>0</v>
      </c>
      <c r="Q296" s="152">
        <v>0</v>
      </c>
      <c r="R296" s="152">
        <f t="shared" ref="R296:R301" si="92">Q296*H296</f>
        <v>0</v>
      </c>
      <c r="S296" s="152">
        <v>0</v>
      </c>
      <c r="T296" s="153">
        <f t="shared" ref="T296:T301" si="93">S296*H296</f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54" t="s">
        <v>144</v>
      </c>
      <c r="AT296" s="154" t="s">
        <v>114</v>
      </c>
      <c r="AU296" s="154" t="s">
        <v>119</v>
      </c>
      <c r="AY296" s="14" t="s">
        <v>111</v>
      </c>
      <c r="BE296" s="155">
        <f t="shared" ref="BE296:BE301" si="94">IF(N296="základná",J296,0)</f>
        <v>0</v>
      </c>
      <c r="BF296" s="155">
        <f t="shared" ref="BF296:BF301" si="95">IF(N296="znížená",J296,0)</f>
        <v>0</v>
      </c>
      <c r="BG296" s="155">
        <f t="shared" ref="BG296:BG301" si="96">IF(N296="zákl. prenesená",J296,0)</f>
        <v>0</v>
      </c>
      <c r="BH296" s="155">
        <f t="shared" ref="BH296:BH301" si="97">IF(N296="zníž. prenesená",J296,0)</f>
        <v>0</v>
      </c>
      <c r="BI296" s="155">
        <f t="shared" ref="BI296:BI301" si="98">IF(N296="nulová",J296,0)</f>
        <v>0</v>
      </c>
      <c r="BJ296" s="14" t="s">
        <v>119</v>
      </c>
      <c r="BK296" s="155">
        <f t="shared" ref="BK296:BK301" si="99">ROUND(I296*H296,2)</f>
        <v>0</v>
      </c>
      <c r="BL296" s="14" t="s">
        <v>144</v>
      </c>
      <c r="BM296" s="154" t="s">
        <v>122</v>
      </c>
    </row>
    <row r="297" spans="1:65" s="2" customFormat="1" ht="14.45" customHeight="1" x14ac:dyDescent="0.2">
      <c r="A297" s="29"/>
      <c r="B297" s="141"/>
      <c r="C297" s="142" t="s">
        <v>568</v>
      </c>
      <c r="D297" s="142" t="s">
        <v>114</v>
      </c>
      <c r="E297" s="143" t="s">
        <v>797</v>
      </c>
      <c r="F297" s="144" t="s">
        <v>798</v>
      </c>
      <c r="G297" s="145" t="s">
        <v>334</v>
      </c>
      <c r="H297" s="146">
        <v>36.799999999999997</v>
      </c>
      <c r="I297" s="147"/>
      <c r="J297" s="148">
        <f t="shared" si="90"/>
        <v>0</v>
      </c>
      <c r="K297" s="149"/>
      <c r="L297" s="30"/>
      <c r="M297" s="150" t="s">
        <v>1</v>
      </c>
      <c r="N297" s="151" t="s">
        <v>37</v>
      </c>
      <c r="O297" s="55"/>
      <c r="P297" s="152">
        <f t="shared" si="91"/>
        <v>0</v>
      </c>
      <c r="Q297" s="152">
        <v>1.6000000000000001E-4</v>
      </c>
      <c r="R297" s="152">
        <f t="shared" si="92"/>
        <v>5.888E-3</v>
      </c>
      <c r="S297" s="152">
        <v>0</v>
      </c>
      <c r="T297" s="153">
        <f t="shared" si="93"/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54" t="s">
        <v>144</v>
      </c>
      <c r="AT297" s="154" t="s">
        <v>114</v>
      </c>
      <c r="AU297" s="154" t="s">
        <v>119</v>
      </c>
      <c r="AY297" s="14" t="s">
        <v>111</v>
      </c>
      <c r="BE297" s="155">
        <f t="shared" si="94"/>
        <v>0</v>
      </c>
      <c r="BF297" s="155">
        <f t="shared" si="95"/>
        <v>0</v>
      </c>
      <c r="BG297" s="155">
        <f t="shared" si="96"/>
        <v>0</v>
      </c>
      <c r="BH297" s="155">
        <f t="shared" si="97"/>
        <v>0</v>
      </c>
      <c r="BI297" s="155">
        <f t="shared" si="98"/>
        <v>0</v>
      </c>
      <c r="BJ297" s="14" t="s">
        <v>119</v>
      </c>
      <c r="BK297" s="155">
        <f t="shared" si="99"/>
        <v>0</v>
      </c>
      <c r="BL297" s="14" t="s">
        <v>144</v>
      </c>
      <c r="BM297" s="154" t="s">
        <v>799</v>
      </c>
    </row>
    <row r="298" spans="1:65" s="2" customFormat="1" ht="14.45" customHeight="1" x14ac:dyDescent="0.2">
      <c r="A298" s="29"/>
      <c r="B298" s="141"/>
      <c r="C298" s="142" t="s">
        <v>800</v>
      </c>
      <c r="D298" s="142" t="s">
        <v>114</v>
      </c>
      <c r="E298" s="143" t="s">
        <v>801</v>
      </c>
      <c r="F298" s="144" t="s">
        <v>802</v>
      </c>
      <c r="G298" s="145" t="s">
        <v>334</v>
      </c>
      <c r="H298" s="146">
        <v>36.799999999999997</v>
      </c>
      <c r="I298" s="147"/>
      <c r="J298" s="148">
        <f t="shared" si="90"/>
        <v>0</v>
      </c>
      <c r="K298" s="149"/>
      <c r="L298" s="30"/>
      <c r="M298" s="150" t="s">
        <v>1</v>
      </c>
      <c r="N298" s="151" t="s">
        <v>37</v>
      </c>
      <c r="O298" s="55"/>
      <c r="P298" s="152">
        <f t="shared" si="91"/>
        <v>0</v>
      </c>
      <c r="Q298" s="152">
        <v>8.0000000000000007E-5</v>
      </c>
      <c r="R298" s="152">
        <f t="shared" si="92"/>
        <v>2.944E-3</v>
      </c>
      <c r="S298" s="152">
        <v>0</v>
      </c>
      <c r="T298" s="153">
        <f t="shared" si="93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54" t="s">
        <v>144</v>
      </c>
      <c r="AT298" s="154" t="s">
        <v>114</v>
      </c>
      <c r="AU298" s="154" t="s">
        <v>119</v>
      </c>
      <c r="AY298" s="14" t="s">
        <v>111</v>
      </c>
      <c r="BE298" s="155">
        <f t="shared" si="94"/>
        <v>0</v>
      </c>
      <c r="BF298" s="155">
        <f t="shared" si="95"/>
        <v>0</v>
      </c>
      <c r="BG298" s="155">
        <f t="shared" si="96"/>
        <v>0</v>
      </c>
      <c r="BH298" s="155">
        <f t="shared" si="97"/>
        <v>0</v>
      </c>
      <c r="BI298" s="155">
        <f t="shared" si="98"/>
        <v>0</v>
      </c>
      <c r="BJ298" s="14" t="s">
        <v>119</v>
      </c>
      <c r="BK298" s="155">
        <f t="shared" si="99"/>
        <v>0</v>
      </c>
      <c r="BL298" s="14" t="s">
        <v>144</v>
      </c>
      <c r="BM298" s="154" t="s">
        <v>803</v>
      </c>
    </row>
    <row r="299" spans="1:65" s="2" customFormat="1" ht="24.2" customHeight="1" x14ac:dyDescent="0.2">
      <c r="A299" s="29"/>
      <c r="B299" s="141"/>
      <c r="C299" s="142" t="s">
        <v>571</v>
      </c>
      <c r="D299" s="142" t="s">
        <v>114</v>
      </c>
      <c r="E299" s="143" t="s">
        <v>804</v>
      </c>
      <c r="F299" s="144" t="s">
        <v>805</v>
      </c>
      <c r="G299" s="145" t="s">
        <v>334</v>
      </c>
      <c r="H299" s="146">
        <v>3620.2550000000001</v>
      </c>
      <c r="I299" s="147"/>
      <c r="J299" s="148">
        <f t="shared" si="90"/>
        <v>0</v>
      </c>
      <c r="K299" s="149"/>
      <c r="L299" s="30"/>
      <c r="M299" s="150" t="s">
        <v>1</v>
      </c>
      <c r="N299" s="151" t="s">
        <v>37</v>
      </c>
      <c r="O299" s="55"/>
      <c r="P299" s="152">
        <f t="shared" si="91"/>
        <v>0</v>
      </c>
      <c r="Q299" s="152">
        <v>3.4000000000000002E-4</v>
      </c>
      <c r="R299" s="152">
        <f t="shared" si="92"/>
        <v>1.2308867000000001</v>
      </c>
      <c r="S299" s="152">
        <v>0</v>
      </c>
      <c r="T299" s="153">
        <f t="shared" si="93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54" t="s">
        <v>144</v>
      </c>
      <c r="AT299" s="154" t="s">
        <v>114</v>
      </c>
      <c r="AU299" s="154" t="s">
        <v>119</v>
      </c>
      <c r="AY299" s="14" t="s">
        <v>111</v>
      </c>
      <c r="BE299" s="155">
        <f t="shared" si="94"/>
        <v>0</v>
      </c>
      <c r="BF299" s="155">
        <f t="shared" si="95"/>
        <v>0</v>
      </c>
      <c r="BG299" s="155">
        <f t="shared" si="96"/>
        <v>0</v>
      </c>
      <c r="BH299" s="155">
        <f t="shared" si="97"/>
        <v>0</v>
      </c>
      <c r="BI299" s="155">
        <f t="shared" si="98"/>
        <v>0</v>
      </c>
      <c r="BJ299" s="14" t="s">
        <v>119</v>
      </c>
      <c r="BK299" s="155">
        <f t="shared" si="99"/>
        <v>0</v>
      </c>
      <c r="BL299" s="14" t="s">
        <v>144</v>
      </c>
      <c r="BM299" s="154" t="s">
        <v>806</v>
      </c>
    </row>
    <row r="300" spans="1:65" s="2" customFormat="1" ht="24.2" customHeight="1" x14ac:dyDescent="0.2">
      <c r="A300" s="29"/>
      <c r="B300" s="141"/>
      <c r="C300" s="142" t="s">
        <v>807</v>
      </c>
      <c r="D300" s="142" t="s">
        <v>114</v>
      </c>
      <c r="E300" s="143" t="s">
        <v>808</v>
      </c>
      <c r="F300" s="144" t="s">
        <v>809</v>
      </c>
      <c r="G300" s="145" t="s">
        <v>334</v>
      </c>
      <c r="H300" s="146">
        <v>622.20000000000005</v>
      </c>
      <c r="I300" s="147"/>
      <c r="J300" s="148">
        <f t="shared" si="90"/>
        <v>0</v>
      </c>
      <c r="K300" s="149"/>
      <c r="L300" s="30"/>
      <c r="M300" s="150" t="s">
        <v>1</v>
      </c>
      <c r="N300" s="151" t="s">
        <v>37</v>
      </c>
      <c r="O300" s="55"/>
      <c r="P300" s="152">
        <f t="shared" si="91"/>
        <v>0</v>
      </c>
      <c r="Q300" s="152">
        <v>0</v>
      </c>
      <c r="R300" s="152">
        <f t="shared" si="92"/>
        <v>0</v>
      </c>
      <c r="S300" s="152">
        <v>0</v>
      </c>
      <c r="T300" s="153">
        <f t="shared" si="93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54" t="s">
        <v>144</v>
      </c>
      <c r="AT300" s="154" t="s">
        <v>114</v>
      </c>
      <c r="AU300" s="154" t="s">
        <v>119</v>
      </c>
      <c r="AY300" s="14" t="s">
        <v>111</v>
      </c>
      <c r="BE300" s="155">
        <f t="shared" si="94"/>
        <v>0</v>
      </c>
      <c r="BF300" s="155">
        <f t="shared" si="95"/>
        <v>0</v>
      </c>
      <c r="BG300" s="155">
        <f t="shared" si="96"/>
        <v>0</v>
      </c>
      <c r="BH300" s="155">
        <f t="shared" si="97"/>
        <v>0</v>
      </c>
      <c r="BI300" s="155">
        <f t="shared" si="98"/>
        <v>0</v>
      </c>
      <c r="BJ300" s="14" t="s">
        <v>119</v>
      </c>
      <c r="BK300" s="155">
        <f t="shared" si="99"/>
        <v>0</v>
      </c>
      <c r="BL300" s="14" t="s">
        <v>144</v>
      </c>
      <c r="BM300" s="154" t="s">
        <v>810</v>
      </c>
    </row>
    <row r="301" spans="1:65" s="2" customFormat="1" ht="24.2" customHeight="1" x14ac:dyDescent="0.2">
      <c r="A301" s="29"/>
      <c r="B301" s="141"/>
      <c r="C301" s="142" t="s">
        <v>575</v>
      </c>
      <c r="D301" s="142" t="s">
        <v>114</v>
      </c>
      <c r="E301" s="143" t="s">
        <v>811</v>
      </c>
      <c r="F301" s="144" t="s">
        <v>812</v>
      </c>
      <c r="G301" s="145" t="s">
        <v>334</v>
      </c>
      <c r="H301" s="146">
        <v>695.83299999999997</v>
      </c>
      <c r="I301" s="147"/>
      <c r="J301" s="148">
        <f t="shared" si="90"/>
        <v>0</v>
      </c>
      <c r="K301" s="149"/>
      <c r="L301" s="30"/>
      <c r="M301" s="150" t="s">
        <v>1</v>
      </c>
      <c r="N301" s="151" t="s">
        <v>37</v>
      </c>
      <c r="O301" s="55"/>
      <c r="P301" s="152">
        <f t="shared" si="91"/>
        <v>0</v>
      </c>
      <c r="Q301" s="152">
        <v>1E-3</v>
      </c>
      <c r="R301" s="152">
        <f t="shared" si="92"/>
        <v>0.69583300000000003</v>
      </c>
      <c r="S301" s="152">
        <v>0</v>
      </c>
      <c r="T301" s="153">
        <f t="shared" si="93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54" t="s">
        <v>144</v>
      </c>
      <c r="AT301" s="154" t="s">
        <v>114</v>
      </c>
      <c r="AU301" s="154" t="s">
        <v>119</v>
      </c>
      <c r="AY301" s="14" t="s">
        <v>111</v>
      </c>
      <c r="BE301" s="155">
        <f t="shared" si="94"/>
        <v>0</v>
      </c>
      <c r="BF301" s="155">
        <f t="shared" si="95"/>
        <v>0</v>
      </c>
      <c r="BG301" s="155">
        <f t="shared" si="96"/>
        <v>0</v>
      </c>
      <c r="BH301" s="155">
        <f t="shared" si="97"/>
        <v>0</v>
      </c>
      <c r="BI301" s="155">
        <f t="shared" si="98"/>
        <v>0</v>
      </c>
      <c r="BJ301" s="14" t="s">
        <v>119</v>
      </c>
      <c r="BK301" s="155">
        <f t="shared" si="99"/>
        <v>0</v>
      </c>
      <c r="BL301" s="14" t="s">
        <v>144</v>
      </c>
      <c r="BM301" s="154" t="s">
        <v>813</v>
      </c>
    </row>
    <row r="302" spans="1:65" s="12" customFormat="1" ht="22.9" customHeight="1" x14ac:dyDescent="0.2">
      <c r="B302" s="128"/>
      <c r="D302" s="129" t="s">
        <v>70</v>
      </c>
      <c r="E302" s="139" t="s">
        <v>814</v>
      </c>
      <c r="F302" s="139" t="s">
        <v>815</v>
      </c>
      <c r="I302" s="131"/>
      <c r="J302" s="140">
        <f>BK302</f>
        <v>0</v>
      </c>
      <c r="L302" s="128"/>
      <c r="M302" s="133"/>
      <c r="N302" s="134"/>
      <c r="O302" s="134"/>
      <c r="P302" s="135">
        <f>SUM(P303:P305)</f>
        <v>0</v>
      </c>
      <c r="Q302" s="134"/>
      <c r="R302" s="135">
        <f>SUM(R303:R305)</f>
        <v>0.8580000000000001</v>
      </c>
      <c r="S302" s="134"/>
      <c r="T302" s="136">
        <f>SUM(T303:T305)</f>
        <v>0</v>
      </c>
      <c r="AR302" s="129" t="s">
        <v>119</v>
      </c>
      <c r="AT302" s="137" t="s">
        <v>70</v>
      </c>
      <c r="AU302" s="137" t="s">
        <v>79</v>
      </c>
      <c r="AY302" s="129" t="s">
        <v>111</v>
      </c>
      <c r="BK302" s="138">
        <f>SUM(BK303:BK305)</f>
        <v>0</v>
      </c>
    </row>
    <row r="303" spans="1:65" s="2" customFormat="1" ht="24.2" customHeight="1" x14ac:dyDescent="0.2">
      <c r="A303" s="29"/>
      <c r="B303" s="141"/>
      <c r="C303" s="142" t="s">
        <v>816</v>
      </c>
      <c r="D303" s="142" t="s">
        <v>114</v>
      </c>
      <c r="E303" s="143" t="s">
        <v>817</v>
      </c>
      <c r="F303" s="144" t="s">
        <v>818</v>
      </c>
      <c r="G303" s="145" t="s">
        <v>334</v>
      </c>
      <c r="H303" s="146">
        <v>1787.5</v>
      </c>
      <c r="I303" s="147"/>
      <c r="J303" s="148">
        <f>ROUND(I303*H303,2)</f>
        <v>0</v>
      </c>
      <c r="K303" s="149"/>
      <c r="L303" s="30"/>
      <c r="M303" s="150" t="s">
        <v>1</v>
      </c>
      <c r="N303" s="151" t="s">
        <v>37</v>
      </c>
      <c r="O303" s="55"/>
      <c r="P303" s="152">
        <f>O303*H303</f>
        <v>0</v>
      </c>
      <c r="Q303" s="152">
        <v>0</v>
      </c>
      <c r="R303" s="152">
        <f>Q303*H303</f>
        <v>0</v>
      </c>
      <c r="S303" s="152">
        <v>0</v>
      </c>
      <c r="T303" s="153">
        <f>S303*H303</f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54" t="s">
        <v>144</v>
      </c>
      <c r="AT303" s="154" t="s">
        <v>114</v>
      </c>
      <c r="AU303" s="154" t="s">
        <v>119</v>
      </c>
      <c r="AY303" s="14" t="s">
        <v>111</v>
      </c>
      <c r="BE303" s="155">
        <f>IF(N303="základná",J303,0)</f>
        <v>0</v>
      </c>
      <c r="BF303" s="155">
        <f>IF(N303="znížená",J303,0)</f>
        <v>0</v>
      </c>
      <c r="BG303" s="155">
        <f>IF(N303="zákl. prenesená",J303,0)</f>
        <v>0</v>
      </c>
      <c r="BH303" s="155">
        <f>IF(N303="zníž. prenesená",J303,0)</f>
        <v>0</v>
      </c>
      <c r="BI303" s="155">
        <f>IF(N303="nulová",J303,0)</f>
        <v>0</v>
      </c>
      <c r="BJ303" s="14" t="s">
        <v>119</v>
      </c>
      <c r="BK303" s="155">
        <f>ROUND(I303*H303,2)</f>
        <v>0</v>
      </c>
      <c r="BL303" s="14" t="s">
        <v>144</v>
      </c>
      <c r="BM303" s="154" t="s">
        <v>819</v>
      </c>
    </row>
    <row r="304" spans="1:65" s="2" customFormat="1" ht="14.45" customHeight="1" x14ac:dyDescent="0.2">
      <c r="A304" s="29"/>
      <c r="B304" s="141"/>
      <c r="C304" s="142" t="s">
        <v>578</v>
      </c>
      <c r="D304" s="142" t="s">
        <v>114</v>
      </c>
      <c r="E304" s="143" t="s">
        <v>820</v>
      </c>
      <c r="F304" s="144" t="s">
        <v>821</v>
      </c>
      <c r="G304" s="145" t="s">
        <v>334</v>
      </c>
      <c r="H304" s="146">
        <v>1787.5</v>
      </c>
      <c r="I304" s="147"/>
      <c r="J304" s="148">
        <f>ROUND(I304*H304,2)</f>
        <v>0</v>
      </c>
      <c r="K304" s="149"/>
      <c r="L304" s="30"/>
      <c r="M304" s="150" t="s">
        <v>1</v>
      </c>
      <c r="N304" s="151" t="s">
        <v>37</v>
      </c>
      <c r="O304" s="55"/>
      <c r="P304" s="152">
        <f>O304*H304</f>
        <v>0</v>
      </c>
      <c r="Q304" s="152">
        <v>1.4999999999999999E-4</v>
      </c>
      <c r="R304" s="152">
        <f>Q304*H304</f>
        <v>0.268125</v>
      </c>
      <c r="S304" s="152">
        <v>0</v>
      </c>
      <c r="T304" s="153">
        <f>S304*H304</f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54" t="s">
        <v>144</v>
      </c>
      <c r="AT304" s="154" t="s">
        <v>114</v>
      </c>
      <c r="AU304" s="154" t="s">
        <v>119</v>
      </c>
      <c r="AY304" s="14" t="s">
        <v>111</v>
      </c>
      <c r="BE304" s="155">
        <f>IF(N304="základná",J304,0)</f>
        <v>0</v>
      </c>
      <c r="BF304" s="155">
        <f>IF(N304="znížená",J304,0)</f>
        <v>0</v>
      </c>
      <c r="BG304" s="155">
        <f>IF(N304="zákl. prenesená",J304,0)</f>
        <v>0</v>
      </c>
      <c r="BH304" s="155">
        <f>IF(N304="zníž. prenesená",J304,0)</f>
        <v>0</v>
      </c>
      <c r="BI304" s="155">
        <f>IF(N304="nulová",J304,0)</f>
        <v>0</v>
      </c>
      <c r="BJ304" s="14" t="s">
        <v>119</v>
      </c>
      <c r="BK304" s="155">
        <f>ROUND(I304*H304,2)</f>
        <v>0</v>
      </c>
      <c r="BL304" s="14" t="s">
        <v>144</v>
      </c>
      <c r="BM304" s="154" t="s">
        <v>822</v>
      </c>
    </row>
    <row r="305" spans="1:65" s="2" customFormat="1" ht="37.9" customHeight="1" x14ac:dyDescent="0.2">
      <c r="A305" s="29"/>
      <c r="B305" s="141"/>
      <c r="C305" s="142" t="s">
        <v>823</v>
      </c>
      <c r="D305" s="142" t="s">
        <v>114</v>
      </c>
      <c r="E305" s="143" t="s">
        <v>824</v>
      </c>
      <c r="F305" s="144" t="s">
        <v>825</v>
      </c>
      <c r="G305" s="145" t="s">
        <v>334</v>
      </c>
      <c r="H305" s="146">
        <v>1787.5</v>
      </c>
      <c r="I305" s="147"/>
      <c r="J305" s="148">
        <f>ROUND(I305*H305,2)</f>
        <v>0</v>
      </c>
      <c r="K305" s="149"/>
      <c r="L305" s="30"/>
      <c r="M305" s="168" t="s">
        <v>1</v>
      </c>
      <c r="N305" s="169" t="s">
        <v>37</v>
      </c>
      <c r="O305" s="170"/>
      <c r="P305" s="171">
        <f>O305*H305</f>
        <v>0</v>
      </c>
      <c r="Q305" s="171">
        <v>3.3E-4</v>
      </c>
      <c r="R305" s="171">
        <f>Q305*H305</f>
        <v>0.58987500000000004</v>
      </c>
      <c r="S305" s="171">
        <v>0</v>
      </c>
      <c r="T305" s="172">
        <f>S305*H305</f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54" t="s">
        <v>144</v>
      </c>
      <c r="AT305" s="154" t="s">
        <v>114</v>
      </c>
      <c r="AU305" s="154" t="s">
        <v>119</v>
      </c>
      <c r="AY305" s="14" t="s">
        <v>111</v>
      </c>
      <c r="BE305" s="155">
        <f>IF(N305="základná",J305,0)</f>
        <v>0</v>
      </c>
      <c r="BF305" s="155">
        <f>IF(N305="znížená",J305,0)</f>
        <v>0</v>
      </c>
      <c r="BG305" s="155">
        <f>IF(N305="zákl. prenesená",J305,0)</f>
        <v>0</v>
      </c>
      <c r="BH305" s="155">
        <f>IF(N305="zníž. prenesená",J305,0)</f>
        <v>0</v>
      </c>
      <c r="BI305" s="155">
        <f>IF(N305="nulová",J305,0)</f>
        <v>0</v>
      </c>
      <c r="BJ305" s="14" t="s">
        <v>119</v>
      </c>
      <c r="BK305" s="155">
        <f>ROUND(I305*H305,2)</f>
        <v>0</v>
      </c>
      <c r="BL305" s="14" t="s">
        <v>144</v>
      </c>
      <c r="BM305" s="154" t="s">
        <v>826</v>
      </c>
    </row>
    <row r="306" spans="1:65" s="2" customFormat="1" ht="6.95" customHeight="1" x14ac:dyDescent="0.2">
      <c r="A306" s="29"/>
      <c r="B306" s="44"/>
      <c r="C306" s="45"/>
      <c r="D306" s="45"/>
      <c r="E306" s="45"/>
      <c r="F306" s="45"/>
      <c r="G306" s="45"/>
      <c r="H306" s="45"/>
      <c r="I306" s="45"/>
      <c r="J306" s="45"/>
      <c r="K306" s="45"/>
      <c r="L306" s="30"/>
      <c r="M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</row>
  </sheetData>
  <autoFilter ref="C135:K305" xr:uid="{00000000-0009-0000-0000-000002000000}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02 - Bleskozvod a uzemnenie</vt:lpstr>
      <vt:lpstr>01 -  Stavebné úpravy a z...</vt:lpstr>
      <vt:lpstr>'01 -  Stavebné úpravy a z...'!Názvy_tlače</vt:lpstr>
      <vt:lpstr>'02 - Bleskozvod a uzemnenie'!Názvy_tlače</vt:lpstr>
      <vt:lpstr>'Rekapitulácia stavby'!Názvy_tlače</vt:lpstr>
      <vt:lpstr>'01 -  Stavebné úpravy a z...'!Oblasť_tlače</vt:lpstr>
      <vt:lpstr>'02 - Bleskozvod a uzemnenie'!Oblasť_tlače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 Plus</dc:creator>
  <cp:lastModifiedBy>grifp</cp:lastModifiedBy>
  <dcterms:created xsi:type="dcterms:W3CDTF">2021-02-08T10:42:12Z</dcterms:created>
  <dcterms:modified xsi:type="dcterms:W3CDTF">2021-02-08T10:42:42Z</dcterms:modified>
</cp:coreProperties>
</file>